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840" windowHeight="7080" activeTab="0"/>
  </bookViews>
  <sheets>
    <sheet name="Feb 2017" sheetId="1" r:id="rId1"/>
  </sheets>
  <definedNames>
    <definedName name="_xlnm.Print_Titles" localSheetId="0">'Feb 2017'!$2:$13</definedName>
  </definedNames>
  <calcPr fullCalcOnLoad="1"/>
</workbook>
</file>

<file path=xl/sharedStrings.xml><?xml version="1.0" encoding="utf-8"?>
<sst xmlns="http://schemas.openxmlformats.org/spreadsheetml/2006/main" count="158" uniqueCount="128">
  <si>
    <t>MOHIT KUMAR</t>
  </si>
  <si>
    <t>SHISHUPAL SINGH</t>
  </si>
  <si>
    <t>VIJAY SINGH</t>
  </si>
  <si>
    <t>JAY NATH</t>
  </si>
  <si>
    <t>PARTHO MANDAL</t>
  </si>
  <si>
    <t>RAVINDER KUMAR</t>
  </si>
  <si>
    <t>MOHAN LAL</t>
  </si>
  <si>
    <t>DHARMENDRA SINGH</t>
  </si>
  <si>
    <t>ADITIYA SINGH</t>
  </si>
  <si>
    <t>MD.ARIF</t>
  </si>
  <si>
    <t>ASHOK KUMAR</t>
  </si>
  <si>
    <t>MANTU KUMAR</t>
  </si>
  <si>
    <t>NIRDESH</t>
  </si>
  <si>
    <t>REGISTER OF PAYMENT OF WAGES</t>
  </si>
  <si>
    <t>(WITH EMPLOYEE'S STATE INSURANCE COLUMN)</t>
  </si>
  <si>
    <t>FORM IV</t>
  </si>
  <si>
    <t>Revised Under Delhi Province</t>
  </si>
  <si>
    <t>Payment of Wages Rules, 1971</t>
  </si>
  <si>
    <t>1. Name of the Workers</t>
  </si>
  <si>
    <t>2. Father's Name</t>
  </si>
  <si>
    <t>3. Designation</t>
  </si>
  <si>
    <t>Worked</t>
  </si>
  <si>
    <t>Holidays</t>
  </si>
  <si>
    <t>Total Days</t>
  </si>
  <si>
    <t>NO. OF DAYS</t>
  </si>
  <si>
    <t>Basic</t>
  </si>
  <si>
    <t>Other Allow</t>
  </si>
  <si>
    <t>L.W.W</t>
  </si>
  <si>
    <t>Total</t>
  </si>
  <si>
    <t>RATE OF WAGES</t>
  </si>
  <si>
    <t>AMOUNT  PAYABLE</t>
  </si>
  <si>
    <t>E.S.I.C</t>
  </si>
  <si>
    <t>Advance</t>
  </si>
  <si>
    <t>Income Tax</t>
  </si>
  <si>
    <t>Empl. P.F</t>
  </si>
  <si>
    <t>Empl. F.P.S</t>
  </si>
  <si>
    <t>Other</t>
  </si>
  <si>
    <t>Amount Paid</t>
  </si>
  <si>
    <t>Signature or Thumb</t>
  </si>
  <si>
    <t>Impression of the</t>
  </si>
  <si>
    <t>Employee receving</t>
  </si>
  <si>
    <t>Wages with Date</t>
  </si>
  <si>
    <t>Signature of</t>
  </si>
  <si>
    <t>the Employer</t>
  </si>
  <si>
    <t>Remaarks</t>
  </si>
  <si>
    <t xml:space="preserve"> DEDUCTION</t>
  </si>
  <si>
    <t>SL. NO</t>
  </si>
  <si>
    <r>
      <t xml:space="preserve">Name of the Factory :- </t>
    </r>
    <r>
      <rPr>
        <b/>
        <sz val="20"/>
        <rFont val="Arial"/>
        <family val="2"/>
      </rPr>
      <t xml:space="preserve"> PARMESHWAR &amp; SONS</t>
    </r>
    <r>
      <rPr>
        <b/>
        <sz val="18"/>
        <rFont val="Arial"/>
        <family val="2"/>
      </rPr>
      <t>………………………………………..</t>
    </r>
  </si>
  <si>
    <t>CHANDRAPRAKSH</t>
  </si>
  <si>
    <t>SONU</t>
  </si>
  <si>
    <t>SANTRAM</t>
  </si>
  <si>
    <t>JAGATPAL</t>
  </si>
  <si>
    <t>AKHALAQUE</t>
  </si>
  <si>
    <r>
      <t>Address:-  A-274, OKHLA INDUSTRIAL AREA, PHASE-I,NEW DELHI-110020</t>
    </r>
    <r>
      <rPr>
        <b/>
        <sz val="20"/>
        <rFont val="Arial"/>
        <family val="2"/>
      </rPr>
      <t xml:space="preserve">…………………..              </t>
    </r>
    <r>
      <rPr>
        <b/>
        <sz val="18"/>
        <rFont val="Arial"/>
        <family val="2"/>
      </rPr>
      <t xml:space="preserve">                                                                                                                                                                      </t>
    </r>
  </si>
  <si>
    <t>HELPER</t>
  </si>
  <si>
    <t>SATAYI</t>
  </si>
  <si>
    <t>GANGA SINGH</t>
  </si>
  <si>
    <t>AMRIK SINGH</t>
  </si>
  <si>
    <t>SAMPAT</t>
  </si>
  <si>
    <t>BINOD MANDAL</t>
  </si>
  <si>
    <t>LAXMAN SINGH</t>
  </si>
  <si>
    <t>SUPERVISOR</t>
  </si>
  <si>
    <t>GANGA PRASAD</t>
  </si>
  <si>
    <t>RAM AWADH</t>
  </si>
  <si>
    <t>MOHD.YUNUS</t>
  </si>
  <si>
    <t>BABULAL SINGH</t>
  </si>
  <si>
    <t>PRAYAG SINGH</t>
  </si>
  <si>
    <t>UMA SHANKAR</t>
  </si>
  <si>
    <t>VIRENDRA</t>
  </si>
  <si>
    <t>RAMCHANDRA</t>
  </si>
  <si>
    <t>ROOP KISHORE</t>
  </si>
  <si>
    <t>RAMESH</t>
  </si>
  <si>
    <t>MUSHABBIR</t>
  </si>
  <si>
    <t>KISHAN</t>
  </si>
  <si>
    <t>BABU</t>
  </si>
  <si>
    <t>PRAKASH KUMAR SHARMA</t>
  </si>
  <si>
    <t>HARDYA NAND SHARMA</t>
  </si>
  <si>
    <t>HARE RAM</t>
  </si>
  <si>
    <t>VASHANDEV</t>
  </si>
  <si>
    <t>BISHMOHAN RAM</t>
  </si>
  <si>
    <t>RAM AVTAR</t>
  </si>
  <si>
    <t>MITHUN MANDAL</t>
  </si>
  <si>
    <t>GOPAL MANDAL</t>
  </si>
  <si>
    <t>HRA/D.A</t>
  </si>
  <si>
    <t>ASTT.SUPERVISOR</t>
  </si>
  <si>
    <t>PF WAGES</t>
  </si>
  <si>
    <t>PF COUNTIRBUTION</t>
  </si>
  <si>
    <t>A/C-1</t>
  </si>
  <si>
    <t>A/C-2</t>
  </si>
  <si>
    <t>A/C-10</t>
  </si>
  <si>
    <t>A/C-21</t>
  </si>
  <si>
    <t>A/C-22</t>
  </si>
  <si>
    <t>TOTAL</t>
  </si>
  <si>
    <t>ESI WAGES</t>
  </si>
  <si>
    <t>EMPLOYEE CONTRI.</t>
  </si>
  <si>
    <t>EMPLOYER CONTRI.</t>
  </si>
  <si>
    <t>BHOLA KUMAR</t>
  </si>
  <si>
    <t>SHAMBHU MANDAL</t>
  </si>
  <si>
    <t>RAJAN KUMAR SINGH</t>
  </si>
  <si>
    <t>RAJESHWAR SINGH</t>
  </si>
  <si>
    <t>INSU.NO</t>
  </si>
  <si>
    <t>S/O BANGALI RAM</t>
  </si>
  <si>
    <t>SANJEEV</t>
  </si>
  <si>
    <t>S/O VIJAY SINGH</t>
  </si>
  <si>
    <t>S/O NASEEM AHMAD</t>
  </si>
  <si>
    <t>S/O SHYAM KUMAR</t>
  </si>
  <si>
    <t>S/O JAGARNATH</t>
  </si>
  <si>
    <t>PARMENDER</t>
  </si>
  <si>
    <t>S/O GRISPAL</t>
  </si>
  <si>
    <t>S/O LALLAN PSD</t>
  </si>
  <si>
    <t xml:space="preserve">RAM MILAN </t>
  </si>
  <si>
    <t xml:space="preserve">TASNEEM AHMAD  </t>
  </si>
  <si>
    <t xml:space="preserve">AKHILESH  </t>
  </si>
  <si>
    <t xml:space="preserve">VIKASH KUMAR </t>
  </si>
  <si>
    <t xml:space="preserve">WAKIL KUMAR </t>
  </si>
  <si>
    <t>RAGHVENDER</t>
  </si>
  <si>
    <t>RAJEEV KUMAR</t>
  </si>
  <si>
    <t>DEVENDER SINGH</t>
  </si>
  <si>
    <t>S/O BHOLA SINGH</t>
  </si>
  <si>
    <t>DEEPAK SINGH BHADAURIYA</t>
  </si>
  <si>
    <t>S/O RAMPRAKASH</t>
  </si>
  <si>
    <t>RAJU SINGH</t>
  </si>
  <si>
    <t xml:space="preserve">S/O </t>
  </si>
  <si>
    <t>ARVIND</t>
  </si>
  <si>
    <t>S/O KALIYAN SINGH</t>
  </si>
  <si>
    <t>ANAND SWROP</t>
  </si>
  <si>
    <t>S/O BHRAMSWROP</t>
  </si>
  <si>
    <r>
      <t xml:space="preserve">Wages Period :- February </t>
    </r>
    <r>
      <rPr>
        <b/>
        <sz val="20"/>
        <rFont val="Arial"/>
        <family val="2"/>
      </rPr>
      <t>- 2017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</si>
</sst>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6" fillId="32" borderId="13" xfId="0" applyFont="1" applyFill="1" applyBorder="1" applyAlignment="1">
      <alignment wrapText="1"/>
    </xf>
    <xf numFmtId="17" fontId="6" fillId="32" borderId="13" xfId="0" applyNumberFormat="1" applyFont="1" applyFill="1" applyBorder="1" applyAlignment="1">
      <alignment wrapText="1"/>
    </xf>
    <xf numFmtId="0" fontId="6" fillId="32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49" fontId="2" fillId="0" borderId="14" xfId="0" applyNumberFormat="1" applyFont="1" applyBorder="1" applyAlignment="1">
      <alignment horizontal="center" textRotation="90"/>
    </xf>
    <xf numFmtId="49" fontId="2" fillId="0" borderId="15" xfId="0" applyNumberFormat="1" applyFont="1" applyBorder="1" applyAlignment="1">
      <alignment horizontal="center" textRotation="90"/>
    </xf>
    <xf numFmtId="49" fontId="2" fillId="0" borderId="16" xfId="0" applyNumberFormat="1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0"/>
  <sheetViews>
    <sheetView tabSelected="1" view="pageBreakPreview" zoomScale="60" zoomScalePageLayoutView="0" workbookViewId="0" topLeftCell="D132">
      <selection activeCell="H142" sqref="H142"/>
    </sheetView>
  </sheetViews>
  <sheetFormatPr defaultColWidth="9.140625" defaultRowHeight="12.75"/>
  <cols>
    <col min="1" max="1" width="6.421875" style="1" customWidth="1"/>
    <col min="2" max="2" width="21.7109375" style="1" customWidth="1"/>
    <col min="3" max="3" width="45.28125" style="0" customWidth="1"/>
    <col min="4" max="5" width="6.7109375" style="1" customWidth="1"/>
    <col min="6" max="6" width="9.140625" style="1" bestFit="1" customWidth="1"/>
    <col min="7" max="7" width="13.00390625" style="1" bestFit="1" customWidth="1"/>
    <col min="8" max="8" width="12.8515625" style="1" customWidth="1"/>
    <col min="9" max="9" width="11.8515625" style="1" customWidth="1"/>
    <col min="10" max="10" width="8.57421875" style="1" customWidth="1"/>
    <col min="11" max="11" width="13.00390625" style="1" bestFit="1" customWidth="1"/>
    <col min="12" max="12" width="13.140625" style="1" customWidth="1"/>
    <col min="13" max="13" width="12.7109375" style="1" customWidth="1"/>
    <col min="14" max="14" width="11.8515625" style="1" customWidth="1"/>
    <col min="15" max="15" width="11.140625" style="1" bestFit="1" customWidth="1"/>
    <col min="16" max="16" width="12.8515625" style="1" customWidth="1"/>
    <col min="17" max="17" width="11.140625" style="1" bestFit="1" customWidth="1"/>
    <col min="18" max="18" width="13.140625" style="1" customWidth="1"/>
    <col min="19" max="19" width="15.00390625" style="1" customWidth="1"/>
    <col min="20" max="20" width="13.140625" style="1" customWidth="1"/>
    <col min="21" max="21" width="13.8515625" style="1" customWidth="1"/>
    <col min="22" max="22" width="13.00390625" style="1" bestFit="1" customWidth="1"/>
    <col min="23" max="23" width="12.8515625" style="1" customWidth="1"/>
    <col min="24" max="24" width="15.28125" style="1" customWidth="1"/>
    <col min="25" max="25" width="42.7109375" style="0" customWidth="1"/>
    <col min="26" max="26" width="13.57421875" style="0" customWidth="1"/>
    <col min="27" max="27" width="5.8515625" style="0" customWidth="1"/>
  </cols>
  <sheetData>
    <row r="2" spans="5:25" ht="45">
      <c r="E2" s="52" t="s">
        <v>13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Y2" s="11" t="s">
        <v>15</v>
      </c>
    </row>
    <row r="3" spans="5:26" ht="45">
      <c r="E3" s="52" t="s">
        <v>14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 t="s">
        <v>16</v>
      </c>
      <c r="X3" s="53"/>
      <c r="Y3" s="53"/>
      <c r="Z3" s="1"/>
    </row>
    <row r="4" spans="23:26" ht="23.25">
      <c r="W4" s="53" t="s">
        <v>17</v>
      </c>
      <c r="X4" s="53"/>
      <c r="Y4" s="53"/>
      <c r="Z4" s="10"/>
    </row>
    <row r="6" ht="26.25">
      <c r="C6" s="8" t="s">
        <v>47</v>
      </c>
    </row>
    <row r="8" spans="3:22" ht="26.25">
      <c r="C8" s="8" t="s">
        <v>53</v>
      </c>
      <c r="R8" s="9"/>
      <c r="S8" s="9"/>
      <c r="T8" s="20" t="s">
        <v>127</v>
      </c>
      <c r="U8" s="9"/>
      <c r="V8" s="9"/>
    </row>
    <row r="10" spans="1:27" ht="27" customHeight="1">
      <c r="A10" s="46" t="s">
        <v>46</v>
      </c>
      <c r="B10" s="46" t="s">
        <v>100</v>
      </c>
      <c r="C10" s="2"/>
      <c r="D10" s="49" t="s">
        <v>24</v>
      </c>
      <c r="E10" s="49"/>
      <c r="F10" s="50"/>
      <c r="G10" s="51" t="s">
        <v>29</v>
      </c>
      <c r="H10" s="49"/>
      <c r="I10" s="49"/>
      <c r="J10" s="49"/>
      <c r="K10" s="50"/>
      <c r="L10" s="51" t="s">
        <v>30</v>
      </c>
      <c r="M10" s="49"/>
      <c r="N10" s="49"/>
      <c r="O10" s="49"/>
      <c r="P10" s="50"/>
      <c r="Q10" s="51" t="s">
        <v>45</v>
      </c>
      <c r="R10" s="49"/>
      <c r="S10" s="49"/>
      <c r="T10" s="49"/>
      <c r="U10" s="49"/>
      <c r="V10" s="49"/>
      <c r="W10" s="50"/>
      <c r="X10" s="37" t="s">
        <v>37</v>
      </c>
      <c r="Y10" s="5" t="s">
        <v>38</v>
      </c>
      <c r="Z10" s="5"/>
      <c r="AA10" s="40" t="s">
        <v>44</v>
      </c>
    </row>
    <row r="11" spans="1:27" ht="30.75" customHeight="1">
      <c r="A11" s="47"/>
      <c r="B11" s="47"/>
      <c r="C11" s="3" t="s">
        <v>18</v>
      </c>
      <c r="D11" s="43" t="s">
        <v>21</v>
      </c>
      <c r="E11" s="40" t="s">
        <v>22</v>
      </c>
      <c r="F11" s="40" t="s">
        <v>23</v>
      </c>
      <c r="G11" s="37" t="s">
        <v>25</v>
      </c>
      <c r="H11" s="37" t="s">
        <v>83</v>
      </c>
      <c r="I11" s="37" t="s">
        <v>26</v>
      </c>
      <c r="J11" s="37" t="s">
        <v>27</v>
      </c>
      <c r="K11" s="37" t="s">
        <v>28</v>
      </c>
      <c r="L11" s="37" t="s">
        <v>25</v>
      </c>
      <c r="M11" s="37" t="s">
        <v>83</v>
      </c>
      <c r="N11" s="37" t="s">
        <v>26</v>
      </c>
      <c r="O11" s="37" t="s">
        <v>27</v>
      </c>
      <c r="P11" s="37" t="s">
        <v>28</v>
      </c>
      <c r="Q11" s="37" t="s">
        <v>31</v>
      </c>
      <c r="R11" s="37" t="s">
        <v>32</v>
      </c>
      <c r="S11" s="37" t="s">
        <v>33</v>
      </c>
      <c r="T11" s="37" t="s">
        <v>34</v>
      </c>
      <c r="U11" s="37" t="s">
        <v>35</v>
      </c>
      <c r="V11" s="37" t="s">
        <v>36</v>
      </c>
      <c r="W11" s="37" t="s">
        <v>28</v>
      </c>
      <c r="X11" s="38"/>
      <c r="Y11" s="6" t="s">
        <v>39</v>
      </c>
      <c r="Z11" s="6" t="s">
        <v>42</v>
      </c>
      <c r="AA11" s="41"/>
    </row>
    <row r="12" spans="1:27" ht="23.25" customHeight="1">
      <c r="A12" s="47"/>
      <c r="B12" s="47"/>
      <c r="C12" s="3" t="s">
        <v>19</v>
      </c>
      <c r="D12" s="44"/>
      <c r="E12" s="41"/>
      <c r="F12" s="41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6" t="s">
        <v>40</v>
      </c>
      <c r="Z12" s="6" t="s">
        <v>43</v>
      </c>
      <c r="AA12" s="41"/>
    </row>
    <row r="13" spans="1:27" ht="30.75" customHeight="1">
      <c r="A13" s="48"/>
      <c r="B13" s="48"/>
      <c r="C13" s="4" t="s">
        <v>20</v>
      </c>
      <c r="D13" s="45"/>
      <c r="E13" s="42"/>
      <c r="F13" s="42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7" t="s">
        <v>41</v>
      </c>
      <c r="Z13" s="7"/>
      <c r="AA13" s="42"/>
    </row>
    <row r="14" spans="1:27" ht="54.75" customHeight="1">
      <c r="A14" s="12">
        <v>1</v>
      </c>
      <c r="B14" s="12">
        <v>2014660323</v>
      </c>
      <c r="C14" s="13" t="s">
        <v>0</v>
      </c>
      <c r="D14" s="34"/>
      <c r="E14" s="34"/>
      <c r="F14" s="12">
        <v>23</v>
      </c>
      <c r="G14" s="19">
        <v>5835</v>
      </c>
      <c r="H14" s="19">
        <v>3895</v>
      </c>
      <c r="I14" s="15"/>
      <c r="J14" s="15"/>
      <c r="K14" s="12">
        <f>G14+H14</f>
        <v>9730</v>
      </c>
      <c r="L14" s="12">
        <f>ROUND(G14/28*F14,0)</f>
        <v>4793</v>
      </c>
      <c r="M14" s="12">
        <f>ROUND(H14/28*F14,0)</f>
        <v>3199</v>
      </c>
      <c r="N14" s="12"/>
      <c r="O14" s="12"/>
      <c r="P14" s="12">
        <f>L14+M14+N14+O14</f>
        <v>7992</v>
      </c>
      <c r="Q14" s="12">
        <f>CEILING(P14*1.75%,1)</f>
        <v>140</v>
      </c>
      <c r="R14" s="31">
        <v>2850</v>
      </c>
      <c r="S14" s="12"/>
      <c r="T14" s="12">
        <f>ROUND((L14*12%),0)</f>
        <v>575</v>
      </c>
      <c r="U14" s="12"/>
      <c r="V14" s="12"/>
      <c r="W14" s="12">
        <f>T14+R14+Q14</f>
        <v>3565</v>
      </c>
      <c r="X14" s="12">
        <f>P14-W14</f>
        <v>4427</v>
      </c>
      <c r="Y14" s="12"/>
      <c r="Z14" s="12"/>
      <c r="AA14" s="12"/>
    </row>
    <row r="15" spans="1:27" ht="54.75" customHeight="1">
      <c r="A15" s="12"/>
      <c r="B15" s="12"/>
      <c r="C15" s="13" t="s">
        <v>55</v>
      </c>
      <c r="D15" s="34"/>
      <c r="E15" s="34"/>
      <c r="F15" s="14"/>
      <c r="G15" s="19"/>
      <c r="H15" s="19"/>
      <c r="I15" s="15"/>
      <c r="J15" s="15"/>
      <c r="K15" s="12"/>
      <c r="L15" s="12"/>
      <c r="M15" s="12"/>
      <c r="N15" s="12"/>
      <c r="O15" s="12"/>
      <c r="P15" s="12"/>
      <c r="Q15" s="12"/>
      <c r="R15" s="31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54.75" customHeight="1">
      <c r="A16" s="12"/>
      <c r="B16" s="12"/>
      <c r="C16" s="13" t="s">
        <v>54</v>
      </c>
      <c r="D16" s="34"/>
      <c r="E16" s="34"/>
      <c r="F16" s="14"/>
      <c r="G16" s="19"/>
      <c r="H16" s="19"/>
      <c r="I16" s="15"/>
      <c r="J16" s="15"/>
      <c r="K16" s="12"/>
      <c r="L16" s="12"/>
      <c r="M16" s="12"/>
      <c r="N16" s="12"/>
      <c r="O16" s="12"/>
      <c r="P16" s="12"/>
      <c r="Q16" s="12"/>
      <c r="R16" s="31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54.75" customHeight="1">
      <c r="A17" s="12">
        <f>A14+1</f>
        <v>2</v>
      </c>
      <c r="B17" s="12">
        <v>2014660433</v>
      </c>
      <c r="C17" s="13" t="s">
        <v>1</v>
      </c>
      <c r="D17" s="34"/>
      <c r="E17" s="34"/>
      <c r="F17" s="14">
        <v>28</v>
      </c>
      <c r="G17" s="19">
        <v>5835</v>
      </c>
      <c r="H17" s="19">
        <v>3895</v>
      </c>
      <c r="I17" s="15"/>
      <c r="J17" s="15"/>
      <c r="K17" s="12">
        <f>G17+H17</f>
        <v>9730</v>
      </c>
      <c r="L17" s="12">
        <f>ROUND(G17/28*F17,0)</f>
        <v>5835</v>
      </c>
      <c r="M17" s="12">
        <f>ROUND(H17/28*F17,0)</f>
        <v>3895</v>
      </c>
      <c r="N17" s="12"/>
      <c r="O17" s="12"/>
      <c r="P17" s="12">
        <f>L17+M17+N17+O17</f>
        <v>9730</v>
      </c>
      <c r="Q17" s="12">
        <f>CEILING(P17*1.75%,1)</f>
        <v>171</v>
      </c>
      <c r="R17" s="31">
        <v>800</v>
      </c>
      <c r="S17" s="12"/>
      <c r="T17" s="12">
        <f>ROUND((L17*12%),0)</f>
        <v>700</v>
      </c>
      <c r="U17" s="12"/>
      <c r="V17" s="12"/>
      <c r="W17" s="12">
        <f>T17+R17+Q17</f>
        <v>1671</v>
      </c>
      <c r="X17" s="12">
        <f>P17-W17</f>
        <v>8059</v>
      </c>
      <c r="Y17" s="12"/>
      <c r="Z17" s="12"/>
      <c r="AA17" s="12"/>
    </row>
    <row r="18" spans="1:27" ht="54.75" customHeight="1">
      <c r="A18" s="12"/>
      <c r="B18" s="12"/>
      <c r="C18" s="13" t="s">
        <v>56</v>
      </c>
      <c r="D18" s="34"/>
      <c r="E18" s="34"/>
      <c r="F18" s="14"/>
      <c r="G18" s="19"/>
      <c r="H18" s="19"/>
      <c r="I18" s="15"/>
      <c r="J18" s="15"/>
      <c r="K18" s="12"/>
      <c r="L18" s="12"/>
      <c r="M18" s="12"/>
      <c r="N18" s="12"/>
      <c r="O18" s="12"/>
      <c r="P18" s="12"/>
      <c r="Q18" s="12"/>
      <c r="R18" s="31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54.75" customHeight="1">
      <c r="A19" s="12"/>
      <c r="B19" s="12"/>
      <c r="C19" s="13" t="s">
        <v>54</v>
      </c>
      <c r="D19" s="34"/>
      <c r="E19" s="34"/>
      <c r="F19" s="14"/>
      <c r="G19" s="19"/>
      <c r="H19" s="19"/>
      <c r="I19" s="15"/>
      <c r="J19" s="15"/>
      <c r="K19" s="12"/>
      <c r="L19" s="12"/>
      <c r="M19" s="12"/>
      <c r="N19" s="12"/>
      <c r="O19" s="12"/>
      <c r="P19" s="12"/>
      <c r="Q19" s="12"/>
      <c r="R19" s="31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54.75" customHeight="1">
      <c r="A20" s="12">
        <f>A17+1</f>
        <v>3</v>
      </c>
      <c r="B20" s="12">
        <v>2014660832</v>
      </c>
      <c r="C20" s="13" t="s">
        <v>2</v>
      </c>
      <c r="D20" s="34"/>
      <c r="E20" s="34"/>
      <c r="F20" s="12">
        <v>26</v>
      </c>
      <c r="G20" s="19">
        <v>5835</v>
      </c>
      <c r="H20" s="19">
        <v>3895</v>
      </c>
      <c r="I20" s="15"/>
      <c r="J20" s="15"/>
      <c r="K20" s="12">
        <f>G20+H20</f>
        <v>9730</v>
      </c>
      <c r="L20" s="12">
        <f>ROUND(G20/28*F20,0)</f>
        <v>5418</v>
      </c>
      <c r="M20" s="12">
        <f>ROUND(H20/28*F20,0)</f>
        <v>3617</v>
      </c>
      <c r="N20" s="12"/>
      <c r="O20" s="12"/>
      <c r="P20" s="12">
        <f>L20+M20+N20+O20</f>
        <v>9035</v>
      </c>
      <c r="Q20" s="12">
        <f>CEILING(P20*1.75%,1)</f>
        <v>159</v>
      </c>
      <c r="R20" s="31">
        <v>500</v>
      </c>
      <c r="S20" s="12"/>
      <c r="T20" s="12">
        <f>ROUND((L20*12%),0)</f>
        <v>650</v>
      </c>
      <c r="U20" s="12"/>
      <c r="V20" s="12"/>
      <c r="W20" s="12">
        <f>T20+R20+Q20</f>
        <v>1309</v>
      </c>
      <c r="X20" s="12">
        <f>P20-W20</f>
        <v>7726</v>
      </c>
      <c r="Y20" s="12"/>
      <c r="Z20" s="12"/>
      <c r="AA20" s="12"/>
    </row>
    <row r="21" spans="1:27" ht="54.75" customHeight="1">
      <c r="A21" s="12"/>
      <c r="B21" s="12"/>
      <c r="C21" s="13" t="s">
        <v>57</v>
      </c>
      <c r="D21" s="34"/>
      <c r="E21" s="34"/>
      <c r="F21" s="12"/>
      <c r="G21" s="19"/>
      <c r="H21" s="19"/>
      <c r="I21" s="15"/>
      <c r="J21" s="15"/>
      <c r="K21" s="12"/>
      <c r="L21" s="12"/>
      <c r="M21" s="12"/>
      <c r="N21" s="12"/>
      <c r="O21" s="12"/>
      <c r="P21" s="12"/>
      <c r="Q21" s="12"/>
      <c r="R21" s="31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54.75" customHeight="1">
      <c r="A22" s="12"/>
      <c r="B22" s="12"/>
      <c r="C22" s="13" t="s">
        <v>54</v>
      </c>
      <c r="D22" s="34"/>
      <c r="E22" s="34"/>
      <c r="F22" s="12"/>
      <c r="G22" s="19"/>
      <c r="H22" s="19"/>
      <c r="I22" s="15"/>
      <c r="J22" s="15"/>
      <c r="K22" s="12"/>
      <c r="L22" s="12"/>
      <c r="M22" s="12"/>
      <c r="N22" s="12"/>
      <c r="O22" s="12"/>
      <c r="P22" s="12"/>
      <c r="Q22" s="12"/>
      <c r="R22" s="31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54.75" customHeight="1">
      <c r="A23" s="12">
        <f>A20+1</f>
        <v>4</v>
      </c>
      <c r="B23" s="12">
        <v>2014661007</v>
      </c>
      <c r="C23" s="13" t="s">
        <v>3</v>
      </c>
      <c r="D23" s="34"/>
      <c r="E23" s="34"/>
      <c r="F23" s="12">
        <v>27</v>
      </c>
      <c r="G23" s="19">
        <v>5835</v>
      </c>
      <c r="H23" s="19">
        <v>3895</v>
      </c>
      <c r="I23" s="15"/>
      <c r="J23" s="15"/>
      <c r="K23" s="12">
        <f>G23+H23</f>
        <v>9730</v>
      </c>
      <c r="L23" s="12">
        <f>ROUND(G23/28*F23,0)</f>
        <v>5627</v>
      </c>
      <c r="M23" s="12">
        <f>ROUND(H23/28*F23,0)</f>
        <v>3756</v>
      </c>
      <c r="N23" s="12"/>
      <c r="O23" s="12"/>
      <c r="P23" s="12">
        <f>L23+M23+N23+O23</f>
        <v>9383</v>
      </c>
      <c r="Q23" s="12">
        <f>CEILING(P23*1.75%,1)</f>
        <v>165</v>
      </c>
      <c r="R23" s="31">
        <v>1300</v>
      </c>
      <c r="S23" s="12"/>
      <c r="T23" s="12">
        <f>ROUND((L23*12%),0)</f>
        <v>675</v>
      </c>
      <c r="U23" s="12"/>
      <c r="V23" s="12"/>
      <c r="W23" s="12">
        <f>T23+R23+Q23</f>
        <v>2140</v>
      </c>
      <c r="X23" s="12">
        <f>P23-W23</f>
        <v>7243</v>
      </c>
      <c r="Y23" s="12"/>
      <c r="Z23" s="12"/>
      <c r="AA23" s="12"/>
    </row>
    <row r="24" spans="1:27" ht="54.75" customHeight="1">
      <c r="A24" s="12"/>
      <c r="B24" s="12"/>
      <c r="C24" s="13" t="s">
        <v>58</v>
      </c>
      <c r="D24" s="34"/>
      <c r="E24" s="34"/>
      <c r="F24" s="12"/>
      <c r="G24" s="19"/>
      <c r="H24" s="19"/>
      <c r="I24" s="15"/>
      <c r="J24" s="15"/>
      <c r="K24" s="12"/>
      <c r="L24" s="12"/>
      <c r="M24" s="12"/>
      <c r="N24" s="12"/>
      <c r="O24" s="12"/>
      <c r="P24" s="12"/>
      <c r="Q24" s="12"/>
      <c r="R24" s="31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54.75" customHeight="1">
      <c r="A25" s="12"/>
      <c r="B25" s="12"/>
      <c r="C25" s="13" t="s">
        <v>54</v>
      </c>
      <c r="D25" s="34"/>
      <c r="E25" s="34"/>
      <c r="F25" s="12"/>
      <c r="G25" s="19"/>
      <c r="H25" s="19"/>
      <c r="I25" s="15"/>
      <c r="J25" s="15"/>
      <c r="K25" s="12"/>
      <c r="L25" s="12"/>
      <c r="M25" s="12"/>
      <c r="N25" s="12"/>
      <c r="O25" s="12"/>
      <c r="P25" s="12"/>
      <c r="Q25" s="12"/>
      <c r="R25" s="31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54.75" customHeight="1">
      <c r="A26" s="12">
        <f>A23+1</f>
        <v>5</v>
      </c>
      <c r="B26" s="12">
        <v>2014661092</v>
      </c>
      <c r="C26" s="13" t="s">
        <v>4</v>
      </c>
      <c r="D26" s="34"/>
      <c r="E26" s="34"/>
      <c r="F26" s="12">
        <v>28</v>
      </c>
      <c r="G26" s="19">
        <v>5835</v>
      </c>
      <c r="H26" s="19">
        <v>3895</v>
      </c>
      <c r="I26" s="15"/>
      <c r="J26" s="15"/>
      <c r="K26" s="12">
        <f>G26+H26</f>
        <v>9730</v>
      </c>
      <c r="L26" s="12">
        <f>ROUND(G26/28*F26,0)</f>
        <v>5835</v>
      </c>
      <c r="M26" s="12">
        <f>ROUND(H26/28*F26,0)</f>
        <v>3895</v>
      </c>
      <c r="N26" s="12"/>
      <c r="O26" s="12"/>
      <c r="P26" s="12">
        <f>L26+M26+N26+O26</f>
        <v>9730</v>
      </c>
      <c r="Q26" s="12">
        <f>CEILING(P26*1.75%,1)</f>
        <v>171</v>
      </c>
      <c r="R26" s="31">
        <v>2500</v>
      </c>
      <c r="S26" s="12"/>
      <c r="T26" s="12">
        <f>ROUND((L26*12%),0)</f>
        <v>700</v>
      </c>
      <c r="U26" s="12"/>
      <c r="V26" s="12"/>
      <c r="W26" s="12">
        <f>T26+R26+Q26</f>
        <v>3371</v>
      </c>
      <c r="X26" s="12">
        <f>P26-W26</f>
        <v>6359</v>
      </c>
      <c r="Y26" s="12"/>
      <c r="Z26" s="12"/>
      <c r="AA26" s="12"/>
    </row>
    <row r="27" spans="1:27" ht="54.75" customHeight="1">
      <c r="A27" s="12"/>
      <c r="B27" s="12"/>
      <c r="C27" s="13" t="s">
        <v>59</v>
      </c>
      <c r="D27" s="34"/>
      <c r="E27" s="34"/>
      <c r="F27" s="12"/>
      <c r="G27" s="19"/>
      <c r="H27" s="19"/>
      <c r="I27" s="15"/>
      <c r="J27" s="15"/>
      <c r="K27" s="12"/>
      <c r="L27" s="12"/>
      <c r="M27" s="12"/>
      <c r="N27" s="12"/>
      <c r="O27" s="12"/>
      <c r="P27" s="12"/>
      <c r="Q27" s="12"/>
      <c r="R27" s="31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54.75" customHeight="1">
      <c r="A28" s="12"/>
      <c r="B28" s="12"/>
      <c r="C28" s="13" t="s">
        <v>54</v>
      </c>
      <c r="D28" s="34"/>
      <c r="E28" s="34"/>
      <c r="F28" s="12"/>
      <c r="G28" s="19"/>
      <c r="H28" s="19"/>
      <c r="I28" s="15"/>
      <c r="J28" s="15"/>
      <c r="K28" s="12"/>
      <c r="L28" s="12"/>
      <c r="M28" s="12"/>
      <c r="N28" s="12"/>
      <c r="O28" s="12"/>
      <c r="P28" s="12"/>
      <c r="Q28" s="12"/>
      <c r="R28" s="31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54.75" customHeight="1">
      <c r="A29" s="12">
        <f>A26+1</f>
        <v>6</v>
      </c>
      <c r="B29" s="12">
        <v>2012095418</v>
      </c>
      <c r="C29" s="13" t="s">
        <v>5</v>
      </c>
      <c r="D29" s="34"/>
      <c r="E29" s="34"/>
      <c r="F29" s="12">
        <v>28</v>
      </c>
      <c r="G29" s="32">
        <v>18000</v>
      </c>
      <c r="H29" s="32">
        <v>4000</v>
      </c>
      <c r="I29" s="15"/>
      <c r="J29" s="15"/>
      <c r="K29" s="12">
        <f>G29+H29</f>
        <v>22000</v>
      </c>
      <c r="L29" s="12">
        <f>ROUND(G29/28*F29,0)</f>
        <v>18000</v>
      </c>
      <c r="M29" s="12">
        <f>ROUND(H29/28*F29,0)</f>
        <v>4000</v>
      </c>
      <c r="N29" s="12"/>
      <c r="O29" s="12"/>
      <c r="P29" s="12">
        <f>L29+M29+N29+O29</f>
        <v>22000</v>
      </c>
      <c r="Q29" s="12">
        <v>0</v>
      </c>
      <c r="R29" s="33">
        <v>3000</v>
      </c>
      <c r="S29" s="12"/>
      <c r="T29" s="12">
        <v>0</v>
      </c>
      <c r="U29" s="12"/>
      <c r="V29" s="12"/>
      <c r="W29" s="12">
        <f>T29+R29+Q29</f>
        <v>3000</v>
      </c>
      <c r="X29" s="12">
        <f>P29-W29</f>
        <v>19000</v>
      </c>
      <c r="Y29" s="12"/>
      <c r="Z29" s="12"/>
      <c r="AA29" s="12"/>
    </row>
    <row r="30" spans="1:27" ht="54.75" customHeight="1">
      <c r="A30" s="12"/>
      <c r="B30" s="12"/>
      <c r="C30" s="13" t="s">
        <v>60</v>
      </c>
      <c r="D30" s="34"/>
      <c r="E30" s="34"/>
      <c r="F30" s="12"/>
      <c r="G30" s="32"/>
      <c r="H30" s="32"/>
      <c r="I30" s="15"/>
      <c r="J30" s="15"/>
      <c r="K30" s="12"/>
      <c r="L30" s="12"/>
      <c r="M30" s="12"/>
      <c r="N30" s="12"/>
      <c r="O30" s="12"/>
      <c r="P30" s="12"/>
      <c r="Q30" s="12"/>
      <c r="R30" s="33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54.75" customHeight="1">
      <c r="A31" s="12"/>
      <c r="B31" s="12"/>
      <c r="C31" s="13" t="s">
        <v>61</v>
      </c>
      <c r="D31" s="34"/>
      <c r="E31" s="34"/>
      <c r="F31" s="12"/>
      <c r="G31" s="32"/>
      <c r="H31" s="32"/>
      <c r="I31" s="15"/>
      <c r="J31" s="15"/>
      <c r="K31" s="12"/>
      <c r="L31" s="12"/>
      <c r="M31" s="12"/>
      <c r="N31" s="12"/>
      <c r="O31" s="12"/>
      <c r="P31" s="12"/>
      <c r="Q31" s="12"/>
      <c r="R31" s="33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54.75" customHeight="1">
      <c r="A32" s="12">
        <f>A29+1</f>
        <v>7</v>
      </c>
      <c r="B32" s="12">
        <v>2012095399</v>
      </c>
      <c r="C32" s="13" t="s">
        <v>6</v>
      </c>
      <c r="D32" s="34"/>
      <c r="E32" s="34"/>
      <c r="F32" s="12">
        <v>28</v>
      </c>
      <c r="G32" s="19">
        <v>5835</v>
      </c>
      <c r="H32" s="19">
        <v>3895</v>
      </c>
      <c r="I32" s="15"/>
      <c r="J32" s="15"/>
      <c r="K32" s="12">
        <f>G32+H32</f>
        <v>9730</v>
      </c>
      <c r="L32" s="12">
        <f>ROUND(G32/28*F32,0)</f>
        <v>5835</v>
      </c>
      <c r="M32" s="12">
        <f>ROUND(H32/28*F32,0)</f>
        <v>3895</v>
      </c>
      <c r="N32" s="12"/>
      <c r="O32" s="12"/>
      <c r="P32" s="12">
        <f>L32+M32+N32+O32</f>
        <v>9730</v>
      </c>
      <c r="Q32" s="12">
        <f>CEILING(P32*1.75%,1)</f>
        <v>171</v>
      </c>
      <c r="R32" s="31"/>
      <c r="S32" s="12"/>
      <c r="T32" s="12">
        <f>ROUND((L32*12%),0)</f>
        <v>700</v>
      </c>
      <c r="U32" s="12"/>
      <c r="V32" s="12"/>
      <c r="W32" s="12">
        <f>T32+R32+Q32</f>
        <v>871</v>
      </c>
      <c r="X32" s="12">
        <f>P32-W32</f>
        <v>8859</v>
      </c>
      <c r="Y32" s="12"/>
      <c r="Z32" s="12"/>
      <c r="AA32" s="12"/>
    </row>
    <row r="33" spans="1:27" ht="54.75" customHeight="1">
      <c r="A33" s="12"/>
      <c r="B33" s="12"/>
      <c r="C33" s="13" t="s">
        <v>62</v>
      </c>
      <c r="D33" s="34"/>
      <c r="E33" s="34"/>
      <c r="F33" s="12"/>
      <c r="G33" s="19"/>
      <c r="H33" s="19"/>
      <c r="I33" s="15"/>
      <c r="J33" s="15"/>
      <c r="K33" s="12"/>
      <c r="L33" s="12"/>
      <c r="M33" s="12"/>
      <c r="N33" s="12"/>
      <c r="O33" s="12"/>
      <c r="P33" s="12"/>
      <c r="Q33" s="12"/>
      <c r="R33" s="31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54.75" customHeight="1">
      <c r="A34" s="12"/>
      <c r="B34" s="12"/>
      <c r="C34" s="13" t="s">
        <v>54</v>
      </c>
      <c r="D34" s="34"/>
      <c r="E34" s="34"/>
      <c r="F34" s="12"/>
      <c r="G34" s="19"/>
      <c r="H34" s="19"/>
      <c r="I34" s="15"/>
      <c r="J34" s="15"/>
      <c r="K34" s="12"/>
      <c r="L34" s="12"/>
      <c r="M34" s="12"/>
      <c r="N34" s="12"/>
      <c r="O34" s="12"/>
      <c r="P34" s="12"/>
      <c r="Q34" s="12"/>
      <c r="R34" s="31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54.75" customHeight="1">
      <c r="A35" s="12">
        <f>A32+1</f>
        <v>8</v>
      </c>
      <c r="B35" s="12">
        <v>2014253426</v>
      </c>
      <c r="C35" s="13" t="s">
        <v>7</v>
      </c>
      <c r="D35" s="34"/>
      <c r="E35" s="34"/>
      <c r="F35" s="12">
        <v>28</v>
      </c>
      <c r="G35" s="32">
        <v>8600</v>
      </c>
      <c r="H35" s="32">
        <v>6000</v>
      </c>
      <c r="I35" s="15"/>
      <c r="J35" s="15"/>
      <c r="K35" s="12">
        <f>G35+H35</f>
        <v>14600</v>
      </c>
      <c r="L35" s="12">
        <f>ROUND(G35/28*F35,0)</f>
        <v>8600</v>
      </c>
      <c r="M35" s="12">
        <f>ROUND(H35/28*F35,0)</f>
        <v>6000</v>
      </c>
      <c r="N35" s="12"/>
      <c r="O35" s="12"/>
      <c r="P35" s="12">
        <f>L35+M35+N35+O35</f>
        <v>14600</v>
      </c>
      <c r="Q35" s="12">
        <f>CEILING(P35*1.75%,1)</f>
        <v>256</v>
      </c>
      <c r="R35" s="31"/>
      <c r="S35" s="12"/>
      <c r="T35" s="12">
        <f>ROUND((L35*12%),0)</f>
        <v>1032</v>
      </c>
      <c r="U35" s="12"/>
      <c r="V35" s="12"/>
      <c r="W35" s="12">
        <f>T35+R35+Q35</f>
        <v>1288</v>
      </c>
      <c r="X35" s="12">
        <f>P35-W35</f>
        <v>13312</v>
      </c>
      <c r="Y35" s="12"/>
      <c r="Z35" s="12"/>
      <c r="AA35" s="12"/>
    </row>
    <row r="36" spans="1:27" ht="54.75" customHeight="1">
      <c r="A36" s="12"/>
      <c r="B36" s="12"/>
      <c r="C36" s="13" t="s">
        <v>60</v>
      </c>
      <c r="D36" s="34"/>
      <c r="E36" s="34"/>
      <c r="F36" s="12"/>
      <c r="G36" s="32"/>
      <c r="H36" s="32"/>
      <c r="I36" s="15"/>
      <c r="J36" s="15"/>
      <c r="K36" s="12"/>
      <c r="L36" s="12"/>
      <c r="M36" s="12"/>
      <c r="N36" s="12"/>
      <c r="O36" s="12"/>
      <c r="P36" s="12"/>
      <c r="Q36" s="12"/>
      <c r="R36" s="31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54.75" customHeight="1">
      <c r="A37" s="12"/>
      <c r="B37" s="12"/>
      <c r="C37" s="13" t="s">
        <v>61</v>
      </c>
      <c r="D37" s="34"/>
      <c r="E37" s="34"/>
      <c r="G37" s="32"/>
      <c r="H37" s="32"/>
      <c r="I37" s="15"/>
      <c r="J37" s="15"/>
      <c r="K37" s="12"/>
      <c r="L37" s="12"/>
      <c r="M37" s="12"/>
      <c r="N37" s="12"/>
      <c r="O37" s="12"/>
      <c r="P37" s="12"/>
      <c r="Q37" s="12"/>
      <c r="R37" s="31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54.75" customHeight="1">
      <c r="A38" s="12">
        <f>A35+1</f>
        <v>9</v>
      </c>
      <c r="B38" s="12">
        <v>2014482355</v>
      </c>
      <c r="C38" s="13" t="s">
        <v>8</v>
      </c>
      <c r="D38" s="34"/>
      <c r="E38" s="34"/>
      <c r="F38" s="12">
        <v>28</v>
      </c>
      <c r="G38" s="32">
        <v>7500</v>
      </c>
      <c r="H38" s="32">
        <v>5000</v>
      </c>
      <c r="I38" s="15"/>
      <c r="J38" s="15"/>
      <c r="K38" s="12">
        <f>G38+H38</f>
        <v>12500</v>
      </c>
      <c r="L38" s="12">
        <f>ROUND(G38/28*F38,0)</f>
        <v>7500</v>
      </c>
      <c r="M38" s="12">
        <f>ROUND(H38/28*F38,0)</f>
        <v>5000</v>
      </c>
      <c r="N38" s="12"/>
      <c r="O38" s="12"/>
      <c r="P38" s="12">
        <f>L38+M38+N38+O38</f>
        <v>12500</v>
      </c>
      <c r="Q38" s="12">
        <f>CEILING(P38*1.75%,1)</f>
        <v>219</v>
      </c>
      <c r="R38" s="31"/>
      <c r="S38" s="12"/>
      <c r="T38" s="12">
        <f>ROUND((L38*12%),0)</f>
        <v>900</v>
      </c>
      <c r="U38" s="12"/>
      <c r="V38" s="12"/>
      <c r="W38" s="12">
        <f>T38+R38+Q38</f>
        <v>1119</v>
      </c>
      <c r="X38" s="12">
        <f>P38-W38</f>
        <v>11381</v>
      </c>
      <c r="Y38" s="12"/>
      <c r="Z38" s="12"/>
      <c r="AA38" s="12"/>
    </row>
    <row r="39" spans="1:27" ht="54.75" customHeight="1">
      <c r="A39" s="12"/>
      <c r="B39" s="12"/>
      <c r="C39" s="13" t="s">
        <v>63</v>
      </c>
      <c r="D39" s="34"/>
      <c r="E39" s="34"/>
      <c r="F39" s="12"/>
      <c r="G39" s="32"/>
      <c r="H39" s="32"/>
      <c r="I39" s="15"/>
      <c r="J39" s="15"/>
      <c r="K39" s="12"/>
      <c r="L39" s="12"/>
      <c r="M39" s="12"/>
      <c r="N39" s="12"/>
      <c r="O39" s="12"/>
      <c r="P39" s="12"/>
      <c r="Q39" s="12"/>
      <c r="R39" s="31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54.75" customHeight="1">
      <c r="A40" s="12"/>
      <c r="B40" s="12"/>
      <c r="C40" s="16" t="s">
        <v>84</v>
      </c>
      <c r="D40" s="34"/>
      <c r="E40" s="34"/>
      <c r="F40" s="12"/>
      <c r="G40" s="32"/>
      <c r="H40" s="32"/>
      <c r="I40" s="15"/>
      <c r="J40" s="15"/>
      <c r="K40" s="12"/>
      <c r="L40" s="12"/>
      <c r="M40" s="12"/>
      <c r="N40" s="12"/>
      <c r="O40" s="12"/>
      <c r="P40" s="12"/>
      <c r="Q40" s="12"/>
      <c r="R40" s="31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54.75" customHeight="1">
      <c r="A41" s="12">
        <f>A38+1</f>
        <v>10</v>
      </c>
      <c r="B41" s="12">
        <v>2014919396</v>
      </c>
      <c r="C41" s="13" t="s">
        <v>9</v>
      </c>
      <c r="D41" s="34"/>
      <c r="E41" s="34"/>
      <c r="F41" s="12">
        <v>27</v>
      </c>
      <c r="G41" s="19">
        <v>5835</v>
      </c>
      <c r="H41" s="19">
        <v>3895</v>
      </c>
      <c r="I41" s="15"/>
      <c r="J41" s="15"/>
      <c r="K41" s="12">
        <f>G41+H41</f>
        <v>9730</v>
      </c>
      <c r="L41" s="12">
        <f>ROUND(G41/28*F41,0)</f>
        <v>5627</v>
      </c>
      <c r="M41" s="12">
        <f>ROUND(H41/28*F41,0)</f>
        <v>3756</v>
      </c>
      <c r="N41" s="12"/>
      <c r="O41" s="12"/>
      <c r="P41" s="12">
        <f>L41+M41+N41+O41</f>
        <v>9383</v>
      </c>
      <c r="Q41" s="12">
        <f>CEILING(P41*1.75%,1)</f>
        <v>165</v>
      </c>
      <c r="R41" s="31"/>
      <c r="S41" s="12"/>
      <c r="T41" s="12">
        <f>ROUND((L41*12%),0)</f>
        <v>675</v>
      </c>
      <c r="U41" s="12"/>
      <c r="V41" s="12"/>
      <c r="W41" s="12">
        <f>T41+R41+Q41</f>
        <v>840</v>
      </c>
      <c r="X41" s="12">
        <f>P41-W41</f>
        <v>8543</v>
      </c>
      <c r="Y41" s="12"/>
      <c r="Z41" s="12"/>
      <c r="AA41" s="12"/>
    </row>
    <row r="42" spans="1:27" ht="54.75" customHeight="1">
      <c r="A42" s="12"/>
      <c r="B42" s="12"/>
      <c r="C42" s="13" t="s">
        <v>64</v>
      </c>
      <c r="D42" s="34"/>
      <c r="E42" s="34"/>
      <c r="F42" s="12"/>
      <c r="G42" s="19"/>
      <c r="H42" s="19"/>
      <c r="I42" s="15"/>
      <c r="J42" s="15"/>
      <c r="K42" s="12"/>
      <c r="L42" s="12"/>
      <c r="M42" s="12"/>
      <c r="N42" s="12"/>
      <c r="O42" s="12"/>
      <c r="P42" s="12"/>
      <c r="Q42" s="12"/>
      <c r="R42" s="31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54.75" customHeight="1">
      <c r="A43" s="12"/>
      <c r="B43" s="12"/>
      <c r="C43" s="13" t="s">
        <v>54</v>
      </c>
      <c r="D43" s="34"/>
      <c r="E43" s="34"/>
      <c r="F43" s="12"/>
      <c r="G43" s="19"/>
      <c r="H43" s="19"/>
      <c r="I43" s="15"/>
      <c r="J43" s="15"/>
      <c r="K43" s="12"/>
      <c r="L43" s="12"/>
      <c r="M43" s="12"/>
      <c r="N43" s="12"/>
      <c r="O43" s="12"/>
      <c r="P43" s="12"/>
      <c r="Q43" s="12"/>
      <c r="R43" s="31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54.75" customHeight="1">
      <c r="A44" s="12">
        <f>A41+1</f>
        <v>11</v>
      </c>
      <c r="B44" s="12">
        <v>2014919409</v>
      </c>
      <c r="C44" s="13" t="s">
        <v>10</v>
      </c>
      <c r="D44" s="34"/>
      <c r="E44" s="34"/>
      <c r="F44" s="12">
        <v>16</v>
      </c>
      <c r="G44" s="19">
        <v>5835</v>
      </c>
      <c r="H44" s="19">
        <v>3895</v>
      </c>
      <c r="I44" s="15"/>
      <c r="J44" s="15"/>
      <c r="K44" s="12">
        <f>G44+H44</f>
        <v>9730</v>
      </c>
      <c r="L44" s="12">
        <f>ROUND(G44/28*F44,0)</f>
        <v>3334</v>
      </c>
      <c r="M44" s="12">
        <f>ROUND(H44/28*F44,0)</f>
        <v>2226</v>
      </c>
      <c r="N44" s="12"/>
      <c r="O44" s="12"/>
      <c r="P44" s="12">
        <f>L44+M44+N44+O44</f>
        <v>5560</v>
      </c>
      <c r="Q44" s="12">
        <f>CEILING(P44*1.75%,1)</f>
        <v>98</v>
      </c>
      <c r="R44" s="31">
        <v>1050</v>
      </c>
      <c r="S44" s="12"/>
      <c r="T44" s="12">
        <f>ROUND((L44*12%),0)</f>
        <v>400</v>
      </c>
      <c r="U44" s="12"/>
      <c r="V44" s="12"/>
      <c r="W44" s="12">
        <f>T44+R44+Q44</f>
        <v>1548</v>
      </c>
      <c r="X44" s="12">
        <f>P44-W44</f>
        <v>4012</v>
      </c>
      <c r="Y44" s="12"/>
      <c r="Z44" s="12"/>
      <c r="AA44" s="12"/>
    </row>
    <row r="45" spans="1:27" ht="54.75" customHeight="1">
      <c r="A45" s="12"/>
      <c r="B45" s="12"/>
      <c r="C45" s="13" t="s">
        <v>65</v>
      </c>
      <c r="D45" s="34"/>
      <c r="E45" s="34"/>
      <c r="F45" s="12"/>
      <c r="G45" s="19"/>
      <c r="H45" s="19"/>
      <c r="I45" s="15"/>
      <c r="J45" s="15"/>
      <c r="K45" s="12"/>
      <c r="L45" s="12"/>
      <c r="M45" s="12"/>
      <c r="N45" s="12"/>
      <c r="O45" s="12"/>
      <c r="P45" s="12"/>
      <c r="Q45" s="12"/>
      <c r="R45" s="31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54.75" customHeight="1">
      <c r="A46" s="12"/>
      <c r="B46" s="12"/>
      <c r="C46" s="13" t="s">
        <v>54</v>
      </c>
      <c r="D46" s="34"/>
      <c r="E46" s="34"/>
      <c r="F46" s="12"/>
      <c r="G46" s="19"/>
      <c r="H46" s="19"/>
      <c r="I46" s="15"/>
      <c r="J46" s="15"/>
      <c r="K46" s="12"/>
      <c r="L46" s="12"/>
      <c r="M46" s="12"/>
      <c r="N46" s="12"/>
      <c r="O46" s="12"/>
      <c r="P46" s="12"/>
      <c r="Q46" s="12"/>
      <c r="R46" s="31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54.75" customHeight="1">
      <c r="A47" s="12">
        <f>A44+1</f>
        <v>12</v>
      </c>
      <c r="B47" s="12">
        <v>2014919356</v>
      </c>
      <c r="C47" s="13" t="s">
        <v>48</v>
      </c>
      <c r="D47" s="34"/>
      <c r="E47" s="34"/>
      <c r="F47" s="12">
        <v>8</v>
      </c>
      <c r="G47" s="19">
        <v>5835</v>
      </c>
      <c r="H47" s="19">
        <v>3895</v>
      </c>
      <c r="I47" s="15"/>
      <c r="J47" s="15"/>
      <c r="K47" s="12">
        <f>G47+H47</f>
        <v>9730</v>
      </c>
      <c r="L47" s="12">
        <f>ROUND(G47/28*F47,0)</f>
        <v>1667</v>
      </c>
      <c r="M47" s="12">
        <f>ROUND(H47/28*F47,0)</f>
        <v>1113</v>
      </c>
      <c r="N47" s="12"/>
      <c r="O47" s="12"/>
      <c r="P47" s="12">
        <f>L47+M47+N47+O47</f>
        <v>2780</v>
      </c>
      <c r="Q47" s="12">
        <f>CEILING(P47*1.75%,1)</f>
        <v>49</v>
      </c>
      <c r="R47" s="31">
        <v>600</v>
      </c>
      <c r="S47" s="12"/>
      <c r="T47" s="12">
        <f>ROUND((L47*12%),0)</f>
        <v>200</v>
      </c>
      <c r="U47" s="12"/>
      <c r="V47" s="12"/>
      <c r="W47" s="12">
        <f>T47+R47+Q47</f>
        <v>849</v>
      </c>
      <c r="X47" s="12">
        <f>P47-W47</f>
        <v>1931</v>
      </c>
      <c r="Y47" s="12"/>
      <c r="Z47" s="12"/>
      <c r="AA47" s="12"/>
    </row>
    <row r="48" spans="1:27" ht="54.75" customHeight="1">
      <c r="A48" s="12"/>
      <c r="B48" s="12"/>
      <c r="C48" s="13" t="s">
        <v>66</v>
      </c>
      <c r="D48" s="34"/>
      <c r="E48" s="34"/>
      <c r="F48" s="12"/>
      <c r="G48" s="19"/>
      <c r="H48" s="19"/>
      <c r="I48" s="15"/>
      <c r="J48" s="15"/>
      <c r="K48" s="12"/>
      <c r="L48" s="12"/>
      <c r="M48" s="12"/>
      <c r="N48" s="12"/>
      <c r="O48" s="12"/>
      <c r="P48" s="12"/>
      <c r="Q48" s="12"/>
      <c r="R48" s="31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54.75" customHeight="1">
      <c r="A49" s="12"/>
      <c r="B49" s="12"/>
      <c r="C49" s="13" t="s">
        <v>54</v>
      </c>
      <c r="D49" s="34"/>
      <c r="E49" s="34"/>
      <c r="F49" s="12"/>
      <c r="G49" s="19"/>
      <c r="H49" s="19"/>
      <c r="I49" s="15"/>
      <c r="J49" s="15"/>
      <c r="K49" s="12"/>
      <c r="L49" s="12"/>
      <c r="M49" s="12"/>
      <c r="N49" s="12"/>
      <c r="O49" s="12"/>
      <c r="P49" s="12"/>
      <c r="Q49" s="12"/>
      <c r="R49" s="31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54.75" customHeight="1">
      <c r="A50" s="12">
        <f>A47+1</f>
        <v>13</v>
      </c>
      <c r="B50" s="12">
        <v>2014919325</v>
      </c>
      <c r="C50" s="13" t="s">
        <v>11</v>
      </c>
      <c r="D50" s="34"/>
      <c r="E50" s="34"/>
      <c r="F50" s="12">
        <v>28</v>
      </c>
      <c r="G50" s="19">
        <v>5835</v>
      </c>
      <c r="H50" s="19">
        <v>3895</v>
      </c>
      <c r="I50" s="15"/>
      <c r="J50" s="15"/>
      <c r="K50" s="12">
        <f>G50+H50</f>
        <v>9730</v>
      </c>
      <c r="L50" s="12">
        <f>ROUND(G50/28*F50,0)</f>
        <v>5835</v>
      </c>
      <c r="M50" s="12">
        <f>ROUND(H50/28*F50,0)</f>
        <v>3895</v>
      </c>
      <c r="N50" s="12"/>
      <c r="O50" s="12"/>
      <c r="P50" s="12">
        <f>L50+M50+N50+O50</f>
        <v>9730</v>
      </c>
      <c r="Q50" s="12">
        <f>CEILING(P50*1.75%,1)</f>
        <v>171</v>
      </c>
      <c r="R50" s="31">
        <v>150</v>
      </c>
      <c r="S50" s="12"/>
      <c r="T50" s="12">
        <f>ROUND((L50*12%),0)</f>
        <v>700</v>
      </c>
      <c r="U50" s="12"/>
      <c r="V50" s="12"/>
      <c r="W50" s="12">
        <f>T50+R50+Q50</f>
        <v>1021</v>
      </c>
      <c r="X50" s="12">
        <f>P50-W50</f>
        <v>8709</v>
      </c>
      <c r="Y50" s="12"/>
      <c r="Z50" s="12"/>
      <c r="AA50" s="12"/>
    </row>
    <row r="51" spans="1:27" ht="54.75" customHeight="1">
      <c r="A51" s="12"/>
      <c r="B51" s="12"/>
      <c r="C51" s="13" t="s">
        <v>67</v>
      </c>
      <c r="D51" s="34"/>
      <c r="E51" s="34"/>
      <c r="F51" s="12"/>
      <c r="G51" s="19"/>
      <c r="H51" s="19"/>
      <c r="I51" s="15"/>
      <c r="J51" s="15"/>
      <c r="K51" s="12"/>
      <c r="L51" s="12"/>
      <c r="M51" s="12"/>
      <c r="N51" s="12"/>
      <c r="O51" s="12"/>
      <c r="P51" s="12"/>
      <c r="Q51" s="12"/>
      <c r="R51" s="31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54.75" customHeight="1">
      <c r="A52" s="12"/>
      <c r="B52" s="12"/>
      <c r="C52" s="13" t="s">
        <v>54</v>
      </c>
      <c r="D52" s="34"/>
      <c r="E52" s="34"/>
      <c r="F52" s="12"/>
      <c r="G52" s="19"/>
      <c r="H52" s="19"/>
      <c r="I52" s="15"/>
      <c r="J52" s="15"/>
      <c r="K52" s="12"/>
      <c r="L52" s="12"/>
      <c r="M52" s="12"/>
      <c r="N52" s="12"/>
      <c r="O52" s="12"/>
      <c r="P52" s="12"/>
      <c r="Q52" s="12"/>
      <c r="R52" s="31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54.75" customHeight="1">
      <c r="A53" s="12">
        <f>A50+1</f>
        <v>14</v>
      </c>
      <c r="B53" s="12">
        <v>2014919377</v>
      </c>
      <c r="C53" s="13" t="s">
        <v>12</v>
      </c>
      <c r="D53" s="34"/>
      <c r="E53" s="34"/>
      <c r="F53" s="12">
        <v>28</v>
      </c>
      <c r="G53" s="19">
        <v>5835</v>
      </c>
      <c r="H53" s="19">
        <v>3895</v>
      </c>
      <c r="I53" s="15"/>
      <c r="J53" s="15"/>
      <c r="K53" s="12">
        <f>G53+H53</f>
        <v>9730</v>
      </c>
      <c r="L53" s="12">
        <f>ROUND(G53/28*F53,0)</f>
        <v>5835</v>
      </c>
      <c r="M53" s="12">
        <f>ROUND(H53/28*F53,0)</f>
        <v>3895</v>
      </c>
      <c r="N53" s="12"/>
      <c r="O53" s="12"/>
      <c r="P53" s="12">
        <f>L53+M53+N53+O53</f>
        <v>9730</v>
      </c>
      <c r="Q53" s="12">
        <f>CEILING(P53*1.75%,1)</f>
        <v>171</v>
      </c>
      <c r="R53" s="31">
        <v>2450</v>
      </c>
      <c r="S53" s="12"/>
      <c r="T53" s="12">
        <f>ROUND((L53*12%),0)</f>
        <v>700</v>
      </c>
      <c r="U53" s="12"/>
      <c r="V53" s="12"/>
      <c r="W53" s="12">
        <f>T53+R53+Q53</f>
        <v>3321</v>
      </c>
      <c r="X53" s="12">
        <f>P53-W53</f>
        <v>6409</v>
      </c>
      <c r="Y53" s="12"/>
      <c r="Z53" s="12"/>
      <c r="AA53" s="12"/>
    </row>
    <row r="54" spans="1:27" ht="54.75" customHeight="1">
      <c r="A54" s="12"/>
      <c r="B54" s="12"/>
      <c r="C54" s="13" t="s">
        <v>68</v>
      </c>
      <c r="D54" s="34"/>
      <c r="E54" s="34"/>
      <c r="F54" s="12"/>
      <c r="G54" s="19"/>
      <c r="H54" s="19"/>
      <c r="I54" s="15"/>
      <c r="J54" s="15"/>
      <c r="K54" s="12"/>
      <c r="L54" s="12"/>
      <c r="M54" s="12"/>
      <c r="N54" s="12"/>
      <c r="O54" s="12"/>
      <c r="P54" s="12"/>
      <c r="Q54" s="12"/>
      <c r="R54" s="31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54.75" customHeight="1">
      <c r="A55" s="12"/>
      <c r="B55" s="12"/>
      <c r="C55" s="13" t="s">
        <v>54</v>
      </c>
      <c r="D55" s="34"/>
      <c r="E55" s="34"/>
      <c r="F55" s="12"/>
      <c r="G55" s="19"/>
      <c r="H55" s="19"/>
      <c r="I55" s="15"/>
      <c r="J55" s="15"/>
      <c r="K55" s="12"/>
      <c r="L55" s="12"/>
      <c r="M55" s="12"/>
      <c r="N55" s="12"/>
      <c r="O55" s="12"/>
      <c r="P55" s="12"/>
      <c r="Q55" s="12"/>
      <c r="R55" s="31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54.75" customHeight="1">
      <c r="A56" s="12">
        <f>A53+1</f>
        <v>15</v>
      </c>
      <c r="B56" s="12">
        <v>2015189206</v>
      </c>
      <c r="C56" s="13" t="s">
        <v>49</v>
      </c>
      <c r="D56" s="34"/>
      <c r="E56" s="34"/>
      <c r="F56" s="30">
        <v>25</v>
      </c>
      <c r="G56" s="19">
        <v>5835</v>
      </c>
      <c r="H56" s="19">
        <v>3895</v>
      </c>
      <c r="I56" s="15"/>
      <c r="J56" s="15"/>
      <c r="K56" s="12">
        <f>G56+H56</f>
        <v>9730</v>
      </c>
      <c r="L56" s="12">
        <f>ROUND(G56/28*F56,0)</f>
        <v>5210</v>
      </c>
      <c r="M56" s="12">
        <f>ROUND(H56/28*F56,0)</f>
        <v>3478</v>
      </c>
      <c r="N56" s="12"/>
      <c r="O56" s="12"/>
      <c r="P56" s="12">
        <f>L56+M56+N56+O56</f>
        <v>8688</v>
      </c>
      <c r="Q56" s="12">
        <f>CEILING(P56*1.75%,1)</f>
        <v>153</v>
      </c>
      <c r="R56" s="30">
        <v>550</v>
      </c>
      <c r="S56" s="12"/>
      <c r="T56" s="12">
        <f>ROUND((L56*12%),0)</f>
        <v>625</v>
      </c>
      <c r="U56" s="12"/>
      <c r="V56" s="12"/>
      <c r="W56" s="12">
        <f>T56+R56+Q56</f>
        <v>1328</v>
      </c>
      <c r="X56" s="12">
        <f>P56-W56</f>
        <v>7360</v>
      </c>
      <c r="Y56" s="12"/>
      <c r="Z56" s="12"/>
      <c r="AA56" s="12"/>
    </row>
    <row r="57" spans="1:27" ht="54.75" customHeight="1">
      <c r="A57" s="12"/>
      <c r="B57" s="12"/>
      <c r="C57" s="13" t="s">
        <v>70</v>
      </c>
      <c r="D57" s="34"/>
      <c r="E57" s="34"/>
      <c r="F57" s="30"/>
      <c r="G57" s="19"/>
      <c r="H57" s="19"/>
      <c r="I57" s="15"/>
      <c r="J57" s="15"/>
      <c r="K57" s="12"/>
      <c r="L57" s="12"/>
      <c r="M57" s="12"/>
      <c r="N57" s="12"/>
      <c r="O57" s="12"/>
      <c r="P57" s="12"/>
      <c r="Q57" s="12"/>
      <c r="R57" s="30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54.75" customHeight="1">
      <c r="A58" s="12"/>
      <c r="B58" s="12"/>
      <c r="C58" s="13" t="s">
        <v>54</v>
      </c>
      <c r="D58" s="34"/>
      <c r="E58" s="34"/>
      <c r="F58" s="30"/>
      <c r="G58" s="19"/>
      <c r="H58" s="19"/>
      <c r="I58" s="15"/>
      <c r="J58" s="15"/>
      <c r="K58" s="12"/>
      <c r="L58" s="12"/>
      <c r="M58" s="12"/>
      <c r="N58" s="12"/>
      <c r="O58" s="12"/>
      <c r="P58" s="12"/>
      <c r="Q58" s="12"/>
      <c r="R58" s="30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54.75" customHeight="1">
      <c r="A59" s="12">
        <f>A56+1</f>
        <v>16</v>
      </c>
      <c r="B59" s="12">
        <v>2015193104</v>
      </c>
      <c r="C59" s="13" t="s">
        <v>50</v>
      </c>
      <c r="D59" s="34"/>
      <c r="E59" s="34"/>
      <c r="F59" s="12">
        <v>21</v>
      </c>
      <c r="G59" s="19">
        <v>5835</v>
      </c>
      <c r="H59" s="19">
        <v>3895</v>
      </c>
      <c r="I59" s="15"/>
      <c r="J59" s="15"/>
      <c r="K59" s="12">
        <f>G59+H59</f>
        <v>9730</v>
      </c>
      <c r="L59" s="12">
        <f>ROUND(G59/28*F59,0)</f>
        <v>4376</v>
      </c>
      <c r="M59" s="12">
        <f>ROUND(H59/28*F59,0)</f>
        <v>2921</v>
      </c>
      <c r="N59" s="12"/>
      <c r="O59" s="12"/>
      <c r="P59" s="12">
        <f>L59+M59+N59+O59</f>
        <v>7297</v>
      </c>
      <c r="Q59" s="12">
        <f>CEILING(P59*1.75%,1)</f>
        <v>128</v>
      </c>
      <c r="R59" s="31">
        <v>2800</v>
      </c>
      <c r="S59" s="12"/>
      <c r="T59" s="12">
        <f>ROUND((L59*12%),0)</f>
        <v>525</v>
      </c>
      <c r="U59" s="12"/>
      <c r="V59" s="12"/>
      <c r="W59" s="12">
        <f>T59+R59+Q59</f>
        <v>3453</v>
      </c>
      <c r="X59" s="12">
        <f>P59-W59</f>
        <v>3844</v>
      </c>
      <c r="Y59" s="12"/>
      <c r="Z59" s="12"/>
      <c r="AA59" s="12"/>
    </row>
    <row r="60" spans="1:27" ht="54.75" customHeight="1">
      <c r="A60" s="12"/>
      <c r="B60" s="12"/>
      <c r="C60" s="13" t="s">
        <v>71</v>
      </c>
      <c r="D60" s="34"/>
      <c r="E60" s="34"/>
      <c r="F60" s="12"/>
      <c r="G60" s="19"/>
      <c r="H60" s="19"/>
      <c r="I60" s="15"/>
      <c r="J60" s="15"/>
      <c r="K60" s="12"/>
      <c r="L60" s="12"/>
      <c r="M60" s="12"/>
      <c r="N60" s="12"/>
      <c r="O60" s="12"/>
      <c r="P60" s="12"/>
      <c r="Q60" s="12"/>
      <c r="R60" s="31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54.75" customHeight="1">
      <c r="A61" s="12"/>
      <c r="B61" s="12"/>
      <c r="C61" s="13" t="s">
        <v>54</v>
      </c>
      <c r="D61" s="34"/>
      <c r="E61" s="34"/>
      <c r="F61" s="12"/>
      <c r="G61" s="19"/>
      <c r="H61" s="19"/>
      <c r="I61" s="15"/>
      <c r="J61" s="15"/>
      <c r="K61" s="12"/>
      <c r="L61" s="12"/>
      <c r="M61" s="12"/>
      <c r="N61" s="12"/>
      <c r="O61" s="12"/>
      <c r="P61" s="12"/>
      <c r="Q61" s="12"/>
      <c r="R61" s="31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54.75" customHeight="1">
      <c r="A62" s="12">
        <f>A59+1</f>
        <v>17</v>
      </c>
      <c r="B62" s="12">
        <v>2015193140</v>
      </c>
      <c r="C62" s="13" t="s">
        <v>51</v>
      </c>
      <c r="D62" s="34"/>
      <c r="E62" s="34"/>
      <c r="F62" s="12">
        <v>27</v>
      </c>
      <c r="G62" s="19">
        <v>5835</v>
      </c>
      <c r="H62" s="19">
        <v>3895</v>
      </c>
      <c r="I62" s="15"/>
      <c r="J62" s="15"/>
      <c r="K62" s="12">
        <f>G62+H62</f>
        <v>9730</v>
      </c>
      <c r="L62" s="12">
        <f>ROUND(G62/28*F62,0)</f>
        <v>5627</v>
      </c>
      <c r="M62" s="12">
        <f>ROUND(H62/28*F62,0)</f>
        <v>3756</v>
      </c>
      <c r="N62" s="12"/>
      <c r="O62" s="12"/>
      <c r="P62" s="12">
        <f>L62+M62+N62+O62</f>
        <v>9383</v>
      </c>
      <c r="Q62" s="12">
        <f>CEILING(P62*1.75%,1)</f>
        <v>165</v>
      </c>
      <c r="R62" s="31">
        <v>1300</v>
      </c>
      <c r="S62" s="12"/>
      <c r="T62" s="12">
        <f>ROUND((L62*12%),0)</f>
        <v>675</v>
      </c>
      <c r="U62" s="12"/>
      <c r="V62" s="12"/>
      <c r="W62" s="12">
        <f>T62+R62+Q62</f>
        <v>2140</v>
      </c>
      <c r="X62" s="12">
        <f>P62-W62</f>
        <v>7243</v>
      </c>
      <c r="Y62" s="12"/>
      <c r="Z62" s="12"/>
      <c r="AA62" s="12"/>
    </row>
    <row r="63" spans="1:27" ht="54.75" customHeight="1">
      <c r="A63" s="12"/>
      <c r="B63" s="12"/>
      <c r="C63" s="13" t="s">
        <v>69</v>
      </c>
      <c r="D63" s="34"/>
      <c r="E63" s="34"/>
      <c r="F63" s="12"/>
      <c r="G63" s="19"/>
      <c r="H63" s="19"/>
      <c r="I63" s="15"/>
      <c r="J63" s="15"/>
      <c r="K63" s="12"/>
      <c r="L63" s="12"/>
      <c r="M63" s="12"/>
      <c r="N63" s="12"/>
      <c r="O63" s="12"/>
      <c r="P63" s="12"/>
      <c r="Q63" s="12"/>
      <c r="R63" s="31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54.75" customHeight="1">
      <c r="A64" s="12"/>
      <c r="B64" s="12"/>
      <c r="C64" s="13" t="s">
        <v>54</v>
      </c>
      <c r="D64" s="34"/>
      <c r="E64" s="34"/>
      <c r="F64" s="12"/>
      <c r="G64" s="19"/>
      <c r="H64" s="19"/>
      <c r="I64" s="15"/>
      <c r="J64" s="15"/>
      <c r="K64" s="12"/>
      <c r="L64" s="12"/>
      <c r="M64" s="12"/>
      <c r="N64" s="12"/>
      <c r="O64" s="12"/>
      <c r="P64" s="12"/>
      <c r="Q64" s="12"/>
      <c r="R64" s="31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54.75" customHeight="1">
      <c r="A65" s="12">
        <f>A62+1</f>
        <v>18</v>
      </c>
      <c r="B65" s="12">
        <v>2015193932</v>
      </c>
      <c r="C65" s="13" t="s">
        <v>52</v>
      </c>
      <c r="D65" s="34"/>
      <c r="E65" s="34"/>
      <c r="F65" s="31">
        <v>28</v>
      </c>
      <c r="G65" s="19">
        <v>5835</v>
      </c>
      <c r="H65" s="19">
        <v>3895</v>
      </c>
      <c r="I65" s="15"/>
      <c r="J65" s="15"/>
      <c r="K65" s="12">
        <f>G65+H65</f>
        <v>9730</v>
      </c>
      <c r="L65" s="12">
        <f>ROUND(G65/28*F65,0)</f>
        <v>5835</v>
      </c>
      <c r="M65" s="12">
        <f>ROUND(H65/28*F65,0)</f>
        <v>3895</v>
      </c>
      <c r="N65" s="12"/>
      <c r="O65" s="12"/>
      <c r="P65" s="12">
        <f>L65+M65+N65+O65</f>
        <v>9730</v>
      </c>
      <c r="Q65" s="12">
        <f>CEILING(P65*1.75%,1)</f>
        <v>171</v>
      </c>
      <c r="R65" s="31">
        <v>1150</v>
      </c>
      <c r="S65" s="12"/>
      <c r="T65" s="12">
        <f>ROUND((L65*12%),0)</f>
        <v>700</v>
      </c>
      <c r="U65" s="12"/>
      <c r="V65" s="12"/>
      <c r="W65" s="12">
        <f>T65+R65+Q65</f>
        <v>2021</v>
      </c>
      <c r="X65" s="12">
        <f>P65-W65</f>
        <v>7709</v>
      </c>
      <c r="Y65" s="12"/>
      <c r="Z65" s="12"/>
      <c r="AA65" s="12"/>
    </row>
    <row r="66" spans="1:27" ht="54.75" customHeight="1">
      <c r="A66" s="12"/>
      <c r="B66" s="12"/>
      <c r="C66" s="13" t="s">
        <v>72</v>
      </c>
      <c r="D66" s="34"/>
      <c r="E66" s="34"/>
      <c r="F66" s="31"/>
      <c r="G66" s="19"/>
      <c r="H66" s="19"/>
      <c r="I66" s="15"/>
      <c r="J66" s="15"/>
      <c r="K66" s="12"/>
      <c r="L66" s="12"/>
      <c r="M66" s="12"/>
      <c r="N66" s="12"/>
      <c r="O66" s="12"/>
      <c r="P66" s="12"/>
      <c r="Q66" s="12"/>
      <c r="R66" s="31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54.75" customHeight="1">
      <c r="A67" s="12"/>
      <c r="B67" s="12"/>
      <c r="C67" s="13" t="s">
        <v>54</v>
      </c>
      <c r="D67" s="34"/>
      <c r="E67" s="34"/>
      <c r="F67" s="31"/>
      <c r="G67" s="19"/>
      <c r="H67" s="19"/>
      <c r="I67" s="15"/>
      <c r="J67" s="15"/>
      <c r="K67" s="12"/>
      <c r="L67" s="12"/>
      <c r="M67" s="12"/>
      <c r="N67" s="12"/>
      <c r="O67" s="12"/>
      <c r="P67" s="12"/>
      <c r="Q67" s="12"/>
      <c r="R67" s="31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54.75" customHeight="1">
      <c r="A68" s="12">
        <f>A65+1</f>
        <v>19</v>
      </c>
      <c r="B68" s="12">
        <v>2015263971</v>
      </c>
      <c r="C68" s="13" t="s">
        <v>73</v>
      </c>
      <c r="D68" s="34"/>
      <c r="E68" s="34"/>
      <c r="F68" s="12">
        <v>27</v>
      </c>
      <c r="G68" s="19">
        <v>5835</v>
      </c>
      <c r="H68" s="19">
        <v>3895</v>
      </c>
      <c r="I68" s="15"/>
      <c r="J68" s="15"/>
      <c r="K68" s="12">
        <f>G68+H68</f>
        <v>9730</v>
      </c>
      <c r="L68" s="12">
        <f>ROUND(G68/28*F68,0)</f>
        <v>5627</v>
      </c>
      <c r="M68" s="12">
        <f>ROUND(H68/28*F68,0)</f>
        <v>3756</v>
      </c>
      <c r="N68" s="12"/>
      <c r="O68" s="12"/>
      <c r="P68" s="12">
        <f>L68+M68+N68+O68</f>
        <v>9383</v>
      </c>
      <c r="Q68" s="12">
        <f>CEILING(P68*1.75%,1)</f>
        <v>165</v>
      </c>
      <c r="R68" s="31">
        <v>1500</v>
      </c>
      <c r="S68" s="12"/>
      <c r="T68" s="12">
        <f>ROUND((L68*12%),0)</f>
        <v>675</v>
      </c>
      <c r="U68" s="12"/>
      <c r="V68" s="12"/>
      <c r="W68" s="12">
        <f>T68+R68+Q68</f>
        <v>2340</v>
      </c>
      <c r="X68" s="12">
        <f>P68-W68</f>
        <v>7043</v>
      </c>
      <c r="Y68" s="12"/>
      <c r="Z68" s="12"/>
      <c r="AA68" s="12"/>
    </row>
    <row r="69" spans="1:27" ht="54.75" customHeight="1">
      <c r="A69" s="12"/>
      <c r="B69" s="12"/>
      <c r="C69" s="13" t="s">
        <v>74</v>
      </c>
      <c r="D69" s="34"/>
      <c r="E69" s="34"/>
      <c r="F69" s="12"/>
      <c r="G69" s="19"/>
      <c r="H69" s="19"/>
      <c r="I69" s="15"/>
      <c r="J69" s="15"/>
      <c r="K69" s="12"/>
      <c r="L69" s="12"/>
      <c r="M69" s="12"/>
      <c r="N69" s="12"/>
      <c r="O69" s="12"/>
      <c r="P69" s="12"/>
      <c r="Q69" s="12"/>
      <c r="R69" s="31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54.75" customHeight="1">
      <c r="A70" s="12"/>
      <c r="B70" s="12"/>
      <c r="C70" s="13" t="s">
        <v>54</v>
      </c>
      <c r="D70" s="34"/>
      <c r="E70" s="34"/>
      <c r="F70" s="12"/>
      <c r="G70" s="19"/>
      <c r="H70" s="19"/>
      <c r="I70" s="15"/>
      <c r="J70" s="15"/>
      <c r="K70" s="12"/>
      <c r="L70" s="12"/>
      <c r="M70" s="12"/>
      <c r="N70" s="12"/>
      <c r="O70" s="12"/>
      <c r="P70" s="12"/>
      <c r="Q70" s="12"/>
      <c r="R70" s="31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54.75" customHeight="1">
      <c r="A71" s="12">
        <f>A68+1</f>
        <v>20</v>
      </c>
      <c r="B71" s="12">
        <v>2015264063</v>
      </c>
      <c r="C71" s="13" t="s">
        <v>75</v>
      </c>
      <c r="D71" s="34"/>
      <c r="E71" s="34"/>
      <c r="F71" s="12">
        <v>26</v>
      </c>
      <c r="G71" s="19">
        <v>5835</v>
      </c>
      <c r="H71" s="19">
        <v>3895</v>
      </c>
      <c r="I71" s="15"/>
      <c r="J71" s="15"/>
      <c r="K71" s="12">
        <f>G71+H71</f>
        <v>9730</v>
      </c>
      <c r="L71" s="12">
        <f>ROUND(G71/28*F71,0)</f>
        <v>5418</v>
      </c>
      <c r="M71" s="12">
        <f>ROUND(H71/28*F71,0)</f>
        <v>3617</v>
      </c>
      <c r="N71" s="12"/>
      <c r="O71" s="12"/>
      <c r="P71" s="12">
        <f>L71+M71+N71+O71</f>
        <v>9035</v>
      </c>
      <c r="Q71" s="12">
        <f>CEILING(P71*1.75%,1)</f>
        <v>159</v>
      </c>
      <c r="R71" s="31">
        <v>2650</v>
      </c>
      <c r="S71" s="12"/>
      <c r="T71" s="12">
        <f>ROUND((L71*12%),0)</f>
        <v>650</v>
      </c>
      <c r="U71" s="12"/>
      <c r="V71" s="12"/>
      <c r="W71" s="12">
        <f>T71+R71+Q71</f>
        <v>3459</v>
      </c>
      <c r="X71" s="12">
        <f>P71-W71</f>
        <v>5576</v>
      </c>
      <c r="Y71" s="12"/>
      <c r="Z71" s="12"/>
      <c r="AA71" s="12"/>
    </row>
    <row r="72" spans="1:27" ht="54.75" customHeight="1">
      <c r="A72" s="12"/>
      <c r="B72" s="12"/>
      <c r="C72" s="13" t="s">
        <v>76</v>
      </c>
      <c r="D72" s="34"/>
      <c r="E72" s="34"/>
      <c r="F72" s="12"/>
      <c r="G72" s="19"/>
      <c r="H72" s="19"/>
      <c r="I72" s="15"/>
      <c r="J72" s="15"/>
      <c r="K72" s="12"/>
      <c r="L72" s="12"/>
      <c r="M72" s="12"/>
      <c r="N72" s="12"/>
      <c r="O72" s="12"/>
      <c r="P72" s="12"/>
      <c r="Q72" s="12"/>
      <c r="R72" s="31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54.75" customHeight="1">
      <c r="A73" s="12"/>
      <c r="B73" s="12"/>
      <c r="C73" s="13" t="s">
        <v>54</v>
      </c>
      <c r="D73" s="34"/>
      <c r="E73" s="34"/>
      <c r="F73" s="12"/>
      <c r="G73" s="19"/>
      <c r="H73" s="19"/>
      <c r="I73" s="15"/>
      <c r="J73" s="15"/>
      <c r="K73" s="12"/>
      <c r="L73" s="12"/>
      <c r="M73" s="12"/>
      <c r="N73" s="12"/>
      <c r="O73" s="12"/>
      <c r="P73" s="12"/>
      <c r="Q73" s="12"/>
      <c r="R73" s="31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54.75" customHeight="1">
      <c r="A74" s="12">
        <f>A71+1</f>
        <v>21</v>
      </c>
      <c r="B74" s="12">
        <v>2015308019</v>
      </c>
      <c r="C74" s="13" t="s">
        <v>77</v>
      </c>
      <c r="D74" s="34"/>
      <c r="E74" s="34"/>
      <c r="F74" s="12">
        <v>28</v>
      </c>
      <c r="G74" s="19">
        <v>5835</v>
      </c>
      <c r="H74" s="19">
        <v>3895</v>
      </c>
      <c r="I74" s="15"/>
      <c r="J74" s="15"/>
      <c r="K74" s="12">
        <f>G74+H74</f>
        <v>9730</v>
      </c>
      <c r="L74" s="12">
        <f>ROUND(G74/28*F74,0)</f>
        <v>5835</v>
      </c>
      <c r="M74" s="12">
        <f>ROUND(H74/28*F74,0)</f>
        <v>3895</v>
      </c>
      <c r="N74" s="12"/>
      <c r="O74" s="12"/>
      <c r="P74" s="12">
        <f>L74+M74+N74+O74</f>
        <v>9730</v>
      </c>
      <c r="Q74" s="12">
        <f>CEILING(P74*1.75%,1)</f>
        <v>171</v>
      </c>
      <c r="R74" s="31">
        <v>1200</v>
      </c>
      <c r="S74" s="12"/>
      <c r="T74" s="12">
        <f>ROUND((L74*12%),0)</f>
        <v>700</v>
      </c>
      <c r="U74" s="12"/>
      <c r="V74" s="12"/>
      <c r="W74" s="12">
        <f>T74+R74+Q74</f>
        <v>2071</v>
      </c>
      <c r="X74" s="12">
        <f>P74-W74</f>
        <v>7659</v>
      </c>
      <c r="Y74" s="12"/>
      <c r="Z74" s="12"/>
      <c r="AA74" s="12"/>
    </row>
    <row r="75" spans="1:27" ht="54.75" customHeight="1">
      <c r="A75" s="12"/>
      <c r="B75" s="12"/>
      <c r="C75" s="13" t="s">
        <v>78</v>
      </c>
      <c r="D75" s="34"/>
      <c r="E75" s="34"/>
      <c r="F75" s="12"/>
      <c r="G75" s="19"/>
      <c r="H75" s="19"/>
      <c r="I75" s="15"/>
      <c r="J75" s="15"/>
      <c r="K75" s="12"/>
      <c r="L75" s="12"/>
      <c r="M75" s="12"/>
      <c r="N75" s="12"/>
      <c r="O75" s="12"/>
      <c r="P75" s="12"/>
      <c r="Q75" s="12"/>
      <c r="R75" s="31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54.75" customHeight="1">
      <c r="A76" s="12"/>
      <c r="B76" s="12"/>
      <c r="C76" s="13" t="s">
        <v>54</v>
      </c>
      <c r="D76" s="34"/>
      <c r="E76" s="34"/>
      <c r="F76" s="12"/>
      <c r="G76" s="19"/>
      <c r="H76" s="19"/>
      <c r="I76" s="15"/>
      <c r="J76" s="15"/>
      <c r="K76" s="12"/>
      <c r="L76" s="12"/>
      <c r="M76" s="12"/>
      <c r="N76" s="12"/>
      <c r="O76" s="12"/>
      <c r="P76" s="12"/>
      <c r="Q76" s="12"/>
      <c r="R76" s="31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54.75" customHeight="1">
      <c r="A77" s="12">
        <f>A74+1</f>
        <v>22</v>
      </c>
      <c r="B77" s="12">
        <v>2015308055</v>
      </c>
      <c r="C77" s="13" t="s">
        <v>79</v>
      </c>
      <c r="D77" s="34"/>
      <c r="E77" s="34"/>
      <c r="F77" s="12">
        <v>24</v>
      </c>
      <c r="G77" s="19">
        <v>5835</v>
      </c>
      <c r="H77" s="19">
        <v>3895</v>
      </c>
      <c r="I77" s="15"/>
      <c r="J77" s="15"/>
      <c r="K77" s="12">
        <f>G77+H77</f>
        <v>9730</v>
      </c>
      <c r="L77" s="12">
        <f>ROUND(G77/28*F77,0)</f>
        <v>5001</v>
      </c>
      <c r="M77" s="12">
        <f>ROUND(H77/28*F77,0)</f>
        <v>3339</v>
      </c>
      <c r="N77" s="12"/>
      <c r="O77" s="12"/>
      <c r="P77" s="12">
        <f>L77+M77+N77+O77</f>
        <v>8340</v>
      </c>
      <c r="Q77" s="12">
        <f>CEILING(P77*1.75%,1)</f>
        <v>146</v>
      </c>
      <c r="R77" s="31">
        <v>150</v>
      </c>
      <c r="S77" s="12"/>
      <c r="T77" s="12">
        <f>ROUND((L77*12%),0)</f>
        <v>600</v>
      </c>
      <c r="U77" s="12"/>
      <c r="V77" s="12"/>
      <c r="W77" s="12">
        <f>T77+R77+Q77</f>
        <v>896</v>
      </c>
      <c r="X77" s="12">
        <f>P77-W77</f>
        <v>7444</v>
      </c>
      <c r="Y77" s="12"/>
      <c r="Z77" s="12"/>
      <c r="AA77" s="12"/>
    </row>
    <row r="78" spans="1:27" ht="54.75" customHeight="1">
      <c r="A78" s="12"/>
      <c r="B78" s="12"/>
      <c r="C78" s="13" t="s">
        <v>80</v>
      </c>
      <c r="D78" s="34"/>
      <c r="E78" s="34"/>
      <c r="F78" s="12"/>
      <c r="G78" s="19"/>
      <c r="H78" s="19"/>
      <c r="I78" s="15"/>
      <c r="J78" s="15"/>
      <c r="K78" s="12"/>
      <c r="L78" s="12"/>
      <c r="M78" s="12"/>
      <c r="N78" s="12"/>
      <c r="O78" s="12"/>
      <c r="P78" s="12"/>
      <c r="Q78" s="12"/>
      <c r="R78" s="31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54.75" customHeight="1">
      <c r="A79" s="12"/>
      <c r="B79" s="12"/>
      <c r="C79" s="13" t="s">
        <v>54</v>
      </c>
      <c r="D79" s="34"/>
      <c r="E79" s="34"/>
      <c r="F79" s="12"/>
      <c r="G79" s="19"/>
      <c r="H79" s="19"/>
      <c r="I79" s="15"/>
      <c r="J79" s="15"/>
      <c r="K79" s="12"/>
      <c r="L79" s="12"/>
      <c r="M79" s="12"/>
      <c r="N79" s="12"/>
      <c r="O79" s="12"/>
      <c r="P79" s="12"/>
      <c r="Q79" s="12"/>
      <c r="R79" s="31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54.75" customHeight="1">
      <c r="A80" s="12">
        <f>A77+1</f>
        <v>23</v>
      </c>
      <c r="B80" s="12">
        <v>2015308074</v>
      </c>
      <c r="C80" s="13" t="s">
        <v>81</v>
      </c>
      <c r="D80" s="34"/>
      <c r="E80" s="34"/>
      <c r="F80" s="12">
        <v>28</v>
      </c>
      <c r="G80" s="19">
        <v>5835</v>
      </c>
      <c r="H80" s="19">
        <v>3895</v>
      </c>
      <c r="I80" s="15"/>
      <c r="J80" s="15"/>
      <c r="K80" s="12">
        <f>G80+H80</f>
        <v>9730</v>
      </c>
      <c r="L80" s="12">
        <f>ROUND(G80/28*F80,0)</f>
        <v>5835</v>
      </c>
      <c r="M80" s="12">
        <f>ROUND(H80/28*F80,0)</f>
        <v>3895</v>
      </c>
      <c r="N80" s="12"/>
      <c r="O80" s="12"/>
      <c r="P80" s="12">
        <f>L80+M80+N80+O80</f>
        <v>9730</v>
      </c>
      <c r="Q80" s="12">
        <f>CEILING(P80*1.75%,1)</f>
        <v>171</v>
      </c>
      <c r="R80" s="31">
        <v>3950</v>
      </c>
      <c r="S80" s="12"/>
      <c r="T80" s="12">
        <f>ROUND((L80*12%),0)</f>
        <v>700</v>
      </c>
      <c r="U80" s="12"/>
      <c r="V80" s="12"/>
      <c r="W80" s="12">
        <f>T80+R80+Q80</f>
        <v>4821</v>
      </c>
      <c r="X80" s="12">
        <f>P80-W80</f>
        <v>4909</v>
      </c>
      <c r="Y80" s="12"/>
      <c r="Z80" s="12"/>
      <c r="AA80" s="12"/>
    </row>
    <row r="81" spans="1:27" ht="54.75" customHeight="1">
      <c r="A81" s="12"/>
      <c r="B81" s="12"/>
      <c r="C81" s="13" t="s">
        <v>82</v>
      </c>
      <c r="D81" s="34"/>
      <c r="E81" s="34"/>
      <c r="F81" s="12"/>
      <c r="G81" s="19"/>
      <c r="H81" s="19"/>
      <c r="I81" s="15"/>
      <c r="J81" s="15"/>
      <c r="K81" s="12"/>
      <c r="L81" s="12"/>
      <c r="M81" s="12"/>
      <c r="N81" s="12"/>
      <c r="O81" s="12"/>
      <c r="P81" s="12"/>
      <c r="Q81" s="12"/>
      <c r="R81" s="31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54.75" customHeight="1">
      <c r="A82" s="12"/>
      <c r="B82" s="12"/>
      <c r="C82" s="13" t="s">
        <v>54</v>
      </c>
      <c r="D82" s="34"/>
      <c r="E82" s="34"/>
      <c r="F82" s="12"/>
      <c r="G82" s="19"/>
      <c r="H82" s="19"/>
      <c r="I82" s="15"/>
      <c r="J82" s="15"/>
      <c r="K82" s="12"/>
      <c r="L82" s="12"/>
      <c r="M82" s="12"/>
      <c r="N82" s="12"/>
      <c r="O82" s="12"/>
      <c r="P82" s="12"/>
      <c r="Q82" s="12"/>
      <c r="R82" s="31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54.75" customHeight="1">
      <c r="A83" s="12">
        <f>A80+1</f>
        <v>24</v>
      </c>
      <c r="B83" s="23">
        <v>2015642170</v>
      </c>
      <c r="C83" s="13" t="s">
        <v>96</v>
      </c>
      <c r="D83" s="34"/>
      <c r="E83" s="34"/>
      <c r="F83" s="12">
        <v>28</v>
      </c>
      <c r="G83" s="19">
        <v>5835</v>
      </c>
      <c r="H83" s="19">
        <v>3895</v>
      </c>
      <c r="I83" s="15"/>
      <c r="J83" s="15"/>
      <c r="K83" s="12">
        <f>G83+H83</f>
        <v>9730</v>
      </c>
      <c r="L83" s="12">
        <f>ROUND(G83/28*F83,0)</f>
        <v>5835</v>
      </c>
      <c r="M83" s="12">
        <f>ROUND(H83/28*F83,0)</f>
        <v>3895</v>
      </c>
      <c r="N83" s="12"/>
      <c r="O83" s="12"/>
      <c r="P83" s="12">
        <f>L83+M83+N83+O83</f>
        <v>9730</v>
      </c>
      <c r="Q83" s="12">
        <f>CEILING(P83*1.75%,1)</f>
        <v>171</v>
      </c>
      <c r="R83" s="31">
        <v>1150</v>
      </c>
      <c r="S83" s="12"/>
      <c r="T83" s="12">
        <f>ROUND((L83*12%),0)</f>
        <v>700</v>
      </c>
      <c r="U83" s="12"/>
      <c r="V83" s="12"/>
      <c r="W83" s="12">
        <f>T83+R83+Q83</f>
        <v>2021</v>
      </c>
      <c r="X83" s="12">
        <f>P83-W83</f>
        <v>7709</v>
      </c>
      <c r="Y83" s="12"/>
      <c r="Z83" s="12"/>
      <c r="AA83" s="12"/>
    </row>
    <row r="84" spans="1:27" ht="54.75" customHeight="1">
      <c r="A84" s="12"/>
      <c r="B84" s="12"/>
      <c r="C84" s="13" t="s">
        <v>97</v>
      </c>
      <c r="D84" s="34"/>
      <c r="E84" s="34"/>
      <c r="F84" s="12"/>
      <c r="G84" s="19"/>
      <c r="H84" s="19"/>
      <c r="I84" s="15"/>
      <c r="J84" s="15"/>
      <c r="K84" s="12"/>
      <c r="L84" s="12"/>
      <c r="M84" s="12"/>
      <c r="N84" s="12"/>
      <c r="O84" s="12"/>
      <c r="P84" s="12"/>
      <c r="Q84" s="12"/>
      <c r="R84" s="31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54.75" customHeight="1">
      <c r="A85" s="12"/>
      <c r="B85" s="12"/>
      <c r="C85" s="13" t="s">
        <v>54</v>
      </c>
      <c r="D85" s="34"/>
      <c r="E85" s="34"/>
      <c r="F85" s="12"/>
      <c r="G85" s="19"/>
      <c r="H85" s="19"/>
      <c r="I85" s="15"/>
      <c r="J85" s="15"/>
      <c r="K85" s="12"/>
      <c r="L85" s="12"/>
      <c r="M85" s="12"/>
      <c r="N85" s="12"/>
      <c r="O85" s="12"/>
      <c r="P85" s="12"/>
      <c r="Q85" s="12"/>
      <c r="R85" s="31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54.75" customHeight="1">
      <c r="A86" s="12">
        <f>A83+1</f>
        <v>25</v>
      </c>
      <c r="B86" s="23">
        <v>2015642269</v>
      </c>
      <c r="C86" s="13" t="s">
        <v>98</v>
      </c>
      <c r="D86" s="34"/>
      <c r="E86" s="34"/>
      <c r="F86" s="12">
        <v>25</v>
      </c>
      <c r="G86" s="19">
        <v>5835</v>
      </c>
      <c r="H86" s="19">
        <v>3895</v>
      </c>
      <c r="I86" s="15"/>
      <c r="J86" s="15"/>
      <c r="K86" s="12">
        <f>G86+H86</f>
        <v>9730</v>
      </c>
      <c r="L86" s="12">
        <f>ROUND(G86/28*F86,0)</f>
        <v>5210</v>
      </c>
      <c r="M86" s="12">
        <f>ROUND(H86/28*F86,0)</f>
        <v>3478</v>
      </c>
      <c r="N86" s="12"/>
      <c r="O86" s="12"/>
      <c r="P86" s="12">
        <f>L86+M86+N86+O86</f>
        <v>8688</v>
      </c>
      <c r="Q86" s="12">
        <f>CEILING(P86*1.75%,1)</f>
        <v>153</v>
      </c>
      <c r="R86" s="31">
        <v>2400</v>
      </c>
      <c r="S86" s="12"/>
      <c r="T86" s="12">
        <f>ROUND((L86*12%),0)</f>
        <v>625</v>
      </c>
      <c r="U86" s="12"/>
      <c r="V86" s="12"/>
      <c r="W86" s="12">
        <f>T86+R86+Q86</f>
        <v>3178</v>
      </c>
      <c r="X86" s="12">
        <f>P86-W86</f>
        <v>5510</v>
      </c>
      <c r="Y86" s="12"/>
      <c r="Z86" s="12"/>
      <c r="AA86" s="12"/>
    </row>
    <row r="87" spans="1:27" ht="54.75" customHeight="1">
      <c r="A87" s="12"/>
      <c r="B87" s="12"/>
      <c r="C87" s="13" t="s">
        <v>99</v>
      </c>
      <c r="D87" s="34"/>
      <c r="E87" s="34"/>
      <c r="F87" s="12"/>
      <c r="G87" s="19"/>
      <c r="H87" s="19"/>
      <c r="I87" s="15"/>
      <c r="J87" s="15"/>
      <c r="K87" s="12"/>
      <c r="L87" s="12"/>
      <c r="M87" s="12"/>
      <c r="N87" s="12"/>
      <c r="O87" s="12"/>
      <c r="P87" s="12"/>
      <c r="Q87" s="12"/>
      <c r="R87" s="31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54.75" customHeight="1">
      <c r="A88" s="12"/>
      <c r="B88" s="12"/>
      <c r="C88" s="13" t="s">
        <v>54</v>
      </c>
      <c r="D88" s="34"/>
      <c r="E88" s="34"/>
      <c r="F88" s="12"/>
      <c r="G88" s="19"/>
      <c r="H88" s="19"/>
      <c r="I88" s="15"/>
      <c r="J88" s="15"/>
      <c r="K88" s="12"/>
      <c r="L88" s="12"/>
      <c r="M88" s="12"/>
      <c r="N88" s="12"/>
      <c r="O88" s="12"/>
      <c r="P88" s="12"/>
      <c r="Q88" s="12"/>
      <c r="R88" s="31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54.75" customHeight="1">
      <c r="A89" s="12">
        <f>A86+1</f>
        <v>26</v>
      </c>
      <c r="B89" s="24">
        <v>2016182796</v>
      </c>
      <c r="C89" s="24" t="s">
        <v>110</v>
      </c>
      <c r="D89" s="34"/>
      <c r="E89" s="34"/>
      <c r="F89" s="12">
        <v>26</v>
      </c>
      <c r="G89" s="19">
        <v>5835</v>
      </c>
      <c r="H89" s="19">
        <v>3895</v>
      </c>
      <c r="I89" s="15"/>
      <c r="J89" s="15"/>
      <c r="K89" s="12">
        <f>G89+H89</f>
        <v>9730</v>
      </c>
      <c r="L89" s="12">
        <f>ROUND(G89/28*F89,0)</f>
        <v>5418</v>
      </c>
      <c r="M89" s="12">
        <f>ROUND(H89/28*F89,0)</f>
        <v>3617</v>
      </c>
      <c r="N89" s="12"/>
      <c r="O89" s="12"/>
      <c r="P89" s="12">
        <f>L89+M89+N89+O89</f>
        <v>9035</v>
      </c>
      <c r="Q89" s="12">
        <f>CEILING(P89*1.75%,1)</f>
        <v>159</v>
      </c>
      <c r="R89" s="31">
        <v>4500</v>
      </c>
      <c r="S89" s="12"/>
      <c r="T89" s="12">
        <f>ROUND((L89*12%),0)</f>
        <v>650</v>
      </c>
      <c r="U89" s="12"/>
      <c r="V89" s="12"/>
      <c r="W89" s="12">
        <f>T89+R89+Q89</f>
        <v>5309</v>
      </c>
      <c r="X89" s="12">
        <f>P89-W89</f>
        <v>3726</v>
      </c>
      <c r="Y89" s="12"/>
      <c r="Z89" s="12"/>
      <c r="AA89" s="12"/>
    </row>
    <row r="90" spans="1:27" ht="54.75" customHeight="1">
      <c r="A90" s="12"/>
      <c r="B90" s="12"/>
      <c r="C90" s="24" t="s">
        <v>101</v>
      </c>
      <c r="D90" s="34"/>
      <c r="E90" s="34"/>
      <c r="F90" s="12"/>
      <c r="G90" s="19"/>
      <c r="H90" s="19"/>
      <c r="I90" s="15"/>
      <c r="J90" s="15"/>
      <c r="K90" s="12"/>
      <c r="L90" s="12"/>
      <c r="M90" s="12"/>
      <c r="N90" s="12"/>
      <c r="O90" s="12"/>
      <c r="P90" s="12"/>
      <c r="Q90" s="12"/>
      <c r="R90" s="31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54.75" customHeight="1">
      <c r="A91" s="12"/>
      <c r="B91" s="12"/>
      <c r="C91" s="13"/>
      <c r="D91" s="34"/>
      <c r="E91" s="34"/>
      <c r="F91" s="12"/>
      <c r="G91" s="19"/>
      <c r="H91" s="19"/>
      <c r="I91" s="15"/>
      <c r="J91" s="15"/>
      <c r="K91" s="12"/>
      <c r="L91" s="12"/>
      <c r="M91" s="12"/>
      <c r="N91" s="12"/>
      <c r="O91" s="12"/>
      <c r="P91" s="12"/>
      <c r="Q91" s="12"/>
      <c r="R91" s="31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54.75" customHeight="1">
      <c r="A92" s="12">
        <f>A89+1</f>
        <v>27</v>
      </c>
      <c r="B92" s="24">
        <v>2016182801</v>
      </c>
      <c r="C92" s="24" t="s">
        <v>102</v>
      </c>
      <c r="D92" s="34"/>
      <c r="E92" s="34"/>
      <c r="F92" s="12">
        <v>28</v>
      </c>
      <c r="G92" s="19">
        <v>5835</v>
      </c>
      <c r="H92" s="19">
        <v>3895</v>
      </c>
      <c r="I92" s="15"/>
      <c r="J92" s="15"/>
      <c r="K92" s="12">
        <f>G92+H92</f>
        <v>9730</v>
      </c>
      <c r="L92" s="12">
        <f>ROUND(G92/28*F92,0)</f>
        <v>5835</v>
      </c>
      <c r="M92" s="12">
        <f>ROUND(H92/28*F92,0)</f>
        <v>3895</v>
      </c>
      <c r="N92" s="12"/>
      <c r="O92" s="12"/>
      <c r="P92" s="12">
        <f>L92+M92+N92+O92</f>
        <v>9730</v>
      </c>
      <c r="Q92" s="12">
        <f>CEILING(P92*1.75%,1)</f>
        <v>171</v>
      </c>
      <c r="R92" s="31">
        <v>1000</v>
      </c>
      <c r="S92" s="12"/>
      <c r="T92" s="12">
        <f>ROUND((L92*12%),0)</f>
        <v>700</v>
      </c>
      <c r="U92" s="12"/>
      <c r="V92" s="12"/>
      <c r="W92" s="12">
        <f>T92+R92+Q92</f>
        <v>1871</v>
      </c>
      <c r="X92" s="12">
        <f>P92-W92</f>
        <v>7859</v>
      </c>
      <c r="Y92" s="12"/>
      <c r="Z92" s="12"/>
      <c r="AA92" s="12"/>
    </row>
    <row r="93" spans="1:27" ht="54.75" customHeight="1">
      <c r="A93" s="12"/>
      <c r="B93" s="12"/>
      <c r="C93" s="24" t="s">
        <v>103</v>
      </c>
      <c r="D93" s="34"/>
      <c r="E93" s="34"/>
      <c r="F93" s="12"/>
      <c r="G93" s="19"/>
      <c r="H93" s="19"/>
      <c r="I93" s="15"/>
      <c r="J93" s="15"/>
      <c r="K93" s="12"/>
      <c r="L93" s="12"/>
      <c r="M93" s="12"/>
      <c r="N93" s="12"/>
      <c r="O93" s="12"/>
      <c r="P93" s="12"/>
      <c r="Q93" s="12"/>
      <c r="R93" s="31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54.75" customHeight="1">
      <c r="A94" s="12"/>
      <c r="B94" s="12"/>
      <c r="C94" s="13"/>
      <c r="D94" s="34"/>
      <c r="E94" s="34"/>
      <c r="F94" s="12"/>
      <c r="G94" s="19"/>
      <c r="H94" s="19"/>
      <c r="I94" s="15"/>
      <c r="J94" s="15"/>
      <c r="K94" s="12"/>
      <c r="L94" s="12"/>
      <c r="M94" s="12"/>
      <c r="N94" s="12"/>
      <c r="O94" s="12"/>
      <c r="P94" s="12"/>
      <c r="Q94" s="12"/>
      <c r="R94" s="31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54.75" customHeight="1">
      <c r="A95" s="12">
        <f>A92+1</f>
        <v>28</v>
      </c>
      <c r="B95" s="24">
        <v>2016184225</v>
      </c>
      <c r="C95" s="24" t="s">
        <v>111</v>
      </c>
      <c r="D95" s="34"/>
      <c r="E95" s="34"/>
      <c r="F95" s="12">
        <v>23</v>
      </c>
      <c r="G95" s="19">
        <v>5835</v>
      </c>
      <c r="H95" s="19">
        <v>3895</v>
      </c>
      <c r="I95" s="15"/>
      <c r="J95" s="15"/>
      <c r="K95" s="12">
        <f>G95+H95</f>
        <v>9730</v>
      </c>
      <c r="L95" s="12">
        <f>ROUND(G95/28*F95,0)</f>
        <v>4793</v>
      </c>
      <c r="M95" s="12">
        <f>ROUND(H95/28*F95,0)</f>
        <v>3199</v>
      </c>
      <c r="N95" s="12"/>
      <c r="O95" s="12"/>
      <c r="P95" s="12">
        <f>L95+M95+N95+O95</f>
        <v>7992</v>
      </c>
      <c r="Q95" s="12">
        <f>CEILING(P95*1.75%,1)</f>
        <v>140</v>
      </c>
      <c r="R95" s="31">
        <v>1400</v>
      </c>
      <c r="S95" s="12"/>
      <c r="T95" s="12">
        <f>ROUND((L95*12%),0)</f>
        <v>575</v>
      </c>
      <c r="U95" s="12"/>
      <c r="V95" s="12"/>
      <c r="W95" s="12">
        <f>T95+R95+Q95</f>
        <v>2115</v>
      </c>
      <c r="X95" s="12">
        <f>P95-W95</f>
        <v>5877</v>
      </c>
      <c r="Y95" s="12"/>
      <c r="Z95" s="12"/>
      <c r="AA95" s="12"/>
    </row>
    <row r="96" spans="1:27" ht="54.75" customHeight="1">
      <c r="A96" s="12"/>
      <c r="B96" s="12"/>
      <c r="C96" s="24" t="s">
        <v>104</v>
      </c>
      <c r="D96" s="34"/>
      <c r="E96" s="34"/>
      <c r="F96" s="12"/>
      <c r="G96" s="19"/>
      <c r="H96" s="19"/>
      <c r="I96" s="15"/>
      <c r="J96" s="15"/>
      <c r="K96" s="12"/>
      <c r="L96" s="12"/>
      <c r="M96" s="12"/>
      <c r="N96" s="12"/>
      <c r="O96" s="12"/>
      <c r="P96" s="12"/>
      <c r="Q96" s="12"/>
      <c r="R96" s="31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54.75" customHeight="1">
      <c r="A97" s="12"/>
      <c r="B97" s="12"/>
      <c r="C97" s="13"/>
      <c r="D97" s="34"/>
      <c r="E97" s="34"/>
      <c r="F97" s="12"/>
      <c r="G97" s="19"/>
      <c r="H97" s="19"/>
      <c r="I97" s="15"/>
      <c r="J97" s="15"/>
      <c r="K97" s="12"/>
      <c r="L97" s="12"/>
      <c r="M97" s="12"/>
      <c r="N97" s="12"/>
      <c r="O97" s="12"/>
      <c r="P97" s="12"/>
      <c r="Q97" s="12"/>
      <c r="R97" s="31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54.75" customHeight="1">
      <c r="A98" s="12">
        <f>A95+1</f>
        <v>29</v>
      </c>
      <c r="B98" s="24">
        <v>2016182813</v>
      </c>
      <c r="C98" s="24" t="s">
        <v>112</v>
      </c>
      <c r="D98" s="34"/>
      <c r="E98" s="34"/>
      <c r="F98" s="12">
        <v>23</v>
      </c>
      <c r="G98" s="19">
        <v>5835</v>
      </c>
      <c r="H98" s="19">
        <v>3895</v>
      </c>
      <c r="I98" s="15"/>
      <c r="J98" s="15"/>
      <c r="K98" s="12">
        <f>G98+H98</f>
        <v>9730</v>
      </c>
      <c r="L98" s="12">
        <f>ROUND(G98/28*F98,0)</f>
        <v>4793</v>
      </c>
      <c r="M98" s="12">
        <f>ROUND(H98/28*F98,0)</f>
        <v>3199</v>
      </c>
      <c r="N98" s="12"/>
      <c r="O98" s="12"/>
      <c r="P98" s="12">
        <f>L98+M98+N98+O98</f>
        <v>7992</v>
      </c>
      <c r="Q98" s="12">
        <f>CEILING(P98*1.75%,1)</f>
        <v>140</v>
      </c>
      <c r="R98" s="31">
        <v>3750</v>
      </c>
      <c r="S98" s="12"/>
      <c r="T98" s="12">
        <f>ROUND((L98*12%),0)</f>
        <v>575</v>
      </c>
      <c r="U98" s="12"/>
      <c r="V98" s="12"/>
      <c r="W98" s="12">
        <f>T98+R98+Q98</f>
        <v>4465</v>
      </c>
      <c r="X98" s="12">
        <f>P98-W98</f>
        <v>3527</v>
      </c>
      <c r="Y98" s="12"/>
      <c r="Z98" s="12"/>
      <c r="AA98" s="12"/>
    </row>
    <row r="99" spans="1:27" ht="54.75" customHeight="1">
      <c r="A99" s="12"/>
      <c r="B99" s="12"/>
      <c r="C99" s="24" t="s">
        <v>105</v>
      </c>
      <c r="D99" s="34"/>
      <c r="E99" s="34"/>
      <c r="F99" s="12"/>
      <c r="G99" s="19"/>
      <c r="H99" s="19"/>
      <c r="I99" s="15"/>
      <c r="J99" s="15"/>
      <c r="K99" s="12"/>
      <c r="L99" s="12"/>
      <c r="M99" s="12"/>
      <c r="N99" s="12"/>
      <c r="O99" s="12"/>
      <c r="P99" s="12"/>
      <c r="Q99" s="12"/>
      <c r="R99" s="31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54.75" customHeight="1">
      <c r="A100" s="12"/>
      <c r="B100" s="12"/>
      <c r="C100" s="13"/>
      <c r="D100" s="34"/>
      <c r="E100" s="34"/>
      <c r="F100" s="12"/>
      <c r="G100" s="19"/>
      <c r="H100" s="19"/>
      <c r="I100" s="15"/>
      <c r="J100" s="15"/>
      <c r="K100" s="12"/>
      <c r="L100" s="12"/>
      <c r="M100" s="12"/>
      <c r="N100" s="12"/>
      <c r="O100" s="12"/>
      <c r="P100" s="12"/>
      <c r="Q100" s="12"/>
      <c r="R100" s="31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54.75" customHeight="1">
      <c r="A101" s="12">
        <f>A98+1</f>
        <v>30</v>
      </c>
      <c r="B101" s="25">
        <v>2016182815</v>
      </c>
      <c r="C101" s="24" t="s">
        <v>114</v>
      </c>
      <c r="D101" s="34"/>
      <c r="E101" s="34"/>
      <c r="F101" s="12">
        <v>23</v>
      </c>
      <c r="G101" s="19">
        <v>5835</v>
      </c>
      <c r="H101" s="19">
        <v>3895</v>
      </c>
      <c r="I101" s="15"/>
      <c r="J101" s="15"/>
      <c r="K101" s="12">
        <f>G101+H101</f>
        <v>9730</v>
      </c>
      <c r="L101" s="12">
        <f>ROUND(G101/28*F101,0)</f>
        <v>4793</v>
      </c>
      <c r="M101" s="12">
        <f>ROUND(H101/28*F101,0)</f>
        <v>3199</v>
      </c>
      <c r="N101" s="12"/>
      <c r="O101" s="12"/>
      <c r="P101" s="12">
        <f>L101+M101+N101+O101</f>
        <v>7992</v>
      </c>
      <c r="Q101" s="12">
        <f>CEILING(P101*1.75%,1)</f>
        <v>140</v>
      </c>
      <c r="R101" s="31">
        <v>3950</v>
      </c>
      <c r="S101" s="12"/>
      <c r="T101" s="12">
        <f>ROUND((L101*12%),0)</f>
        <v>575</v>
      </c>
      <c r="U101" s="12"/>
      <c r="V101" s="12"/>
      <c r="W101" s="12">
        <f>T101+R101+Q101</f>
        <v>4665</v>
      </c>
      <c r="X101" s="12">
        <f>P101-W101</f>
        <v>3327</v>
      </c>
      <c r="Y101" s="12"/>
      <c r="Z101" s="12"/>
      <c r="AA101" s="12"/>
    </row>
    <row r="102" spans="1:27" ht="54.75" customHeight="1">
      <c r="A102" s="12"/>
      <c r="B102" s="12"/>
      <c r="C102" s="24" t="s">
        <v>106</v>
      </c>
      <c r="D102" s="34"/>
      <c r="E102" s="34"/>
      <c r="F102" s="12"/>
      <c r="G102" s="19"/>
      <c r="H102" s="19"/>
      <c r="I102" s="15"/>
      <c r="J102" s="15"/>
      <c r="K102" s="12"/>
      <c r="L102" s="12"/>
      <c r="M102" s="12"/>
      <c r="N102" s="12"/>
      <c r="O102" s="12"/>
      <c r="P102" s="12"/>
      <c r="Q102" s="12"/>
      <c r="R102" s="31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54.75" customHeight="1">
      <c r="A103" s="12"/>
      <c r="B103" s="12"/>
      <c r="C103" s="13"/>
      <c r="D103" s="34"/>
      <c r="E103" s="34"/>
      <c r="F103" s="12"/>
      <c r="G103" s="19"/>
      <c r="H103" s="19"/>
      <c r="I103" s="15"/>
      <c r="J103" s="15"/>
      <c r="K103" s="12"/>
      <c r="L103" s="12"/>
      <c r="M103" s="12"/>
      <c r="N103" s="12"/>
      <c r="O103" s="12"/>
      <c r="P103" s="12"/>
      <c r="Q103" s="12"/>
      <c r="R103" s="31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54.75" customHeight="1">
      <c r="A104" s="12">
        <f>A101+1</f>
        <v>31</v>
      </c>
      <c r="B104" s="24">
        <v>2016182818</v>
      </c>
      <c r="C104" s="24" t="s">
        <v>107</v>
      </c>
      <c r="D104" s="34"/>
      <c r="E104" s="34"/>
      <c r="F104" s="12">
        <v>0</v>
      </c>
      <c r="G104" s="19">
        <v>5835</v>
      </c>
      <c r="H104" s="19">
        <v>3895</v>
      </c>
      <c r="I104" s="15"/>
      <c r="J104" s="15"/>
      <c r="K104" s="12">
        <f>G104+H104</f>
        <v>9730</v>
      </c>
      <c r="L104" s="12">
        <f>ROUND(G104/28*F104,0)</f>
        <v>0</v>
      </c>
      <c r="M104" s="12">
        <f>ROUND(H104/28*F104,0)</f>
        <v>0</v>
      </c>
      <c r="N104" s="12"/>
      <c r="O104" s="12"/>
      <c r="P104" s="12">
        <f>L104+M104+N104+O104</f>
        <v>0</v>
      </c>
      <c r="Q104" s="12">
        <f>CEILING(P104*1.75%,1)</f>
        <v>0</v>
      </c>
      <c r="R104" s="31">
        <v>0</v>
      </c>
      <c r="S104" s="12"/>
      <c r="T104" s="12">
        <f>ROUND((L104*12%),0)</f>
        <v>0</v>
      </c>
      <c r="U104" s="12"/>
      <c r="V104" s="12"/>
      <c r="W104" s="12">
        <f>T104+R104+Q104</f>
        <v>0</v>
      </c>
      <c r="X104" s="12">
        <f>P104-W104</f>
        <v>0</v>
      </c>
      <c r="Y104" s="12"/>
      <c r="Z104" s="12"/>
      <c r="AA104" s="12"/>
    </row>
    <row r="105" spans="1:27" ht="54.75" customHeight="1">
      <c r="A105" s="12"/>
      <c r="B105" s="12"/>
      <c r="C105" s="24" t="s">
        <v>108</v>
      </c>
      <c r="D105" s="34"/>
      <c r="E105" s="34"/>
      <c r="F105" s="12"/>
      <c r="G105" s="19"/>
      <c r="H105" s="19"/>
      <c r="I105" s="15"/>
      <c r="J105" s="15"/>
      <c r="K105" s="12"/>
      <c r="L105" s="12"/>
      <c r="M105" s="12"/>
      <c r="N105" s="12"/>
      <c r="O105" s="12"/>
      <c r="P105" s="12"/>
      <c r="Q105" s="12"/>
      <c r="R105" s="31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54.75" customHeight="1">
      <c r="A106" s="12"/>
      <c r="B106" s="12"/>
      <c r="C106" s="13"/>
      <c r="D106" s="34"/>
      <c r="E106" s="34"/>
      <c r="F106" s="12"/>
      <c r="G106" s="19"/>
      <c r="H106" s="19"/>
      <c r="I106" s="15"/>
      <c r="J106" s="15"/>
      <c r="K106" s="12"/>
      <c r="L106" s="12"/>
      <c r="M106" s="12"/>
      <c r="N106" s="12"/>
      <c r="O106" s="12"/>
      <c r="P106" s="12"/>
      <c r="Q106" s="12"/>
      <c r="R106" s="31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54.75" customHeight="1">
      <c r="A107" s="12">
        <f>A104+1</f>
        <v>32</v>
      </c>
      <c r="B107" s="13">
        <v>2016204312</v>
      </c>
      <c r="C107" s="24" t="s">
        <v>113</v>
      </c>
      <c r="D107" s="34"/>
      <c r="E107" s="34"/>
      <c r="F107" s="12">
        <v>28</v>
      </c>
      <c r="G107" s="19">
        <v>5835</v>
      </c>
      <c r="H107" s="19">
        <v>3895</v>
      </c>
      <c r="I107" s="15"/>
      <c r="J107" s="15"/>
      <c r="K107" s="12">
        <f>G107+H107</f>
        <v>9730</v>
      </c>
      <c r="L107" s="12">
        <f>ROUND(G107/28*F107,0)</f>
        <v>5835</v>
      </c>
      <c r="M107" s="12">
        <f>ROUND(H107/28*F107,0)</f>
        <v>3895</v>
      </c>
      <c r="N107" s="12"/>
      <c r="O107" s="12"/>
      <c r="P107" s="12">
        <f>L107+M107+N107+O107</f>
        <v>9730</v>
      </c>
      <c r="Q107" s="12">
        <f>CEILING(P107*1.75%,1)</f>
        <v>171</v>
      </c>
      <c r="R107" s="31">
        <v>2650</v>
      </c>
      <c r="S107" s="12"/>
      <c r="T107" s="12">
        <f>ROUND((L107*12%),0)</f>
        <v>700</v>
      </c>
      <c r="U107" s="12"/>
      <c r="V107" s="12"/>
      <c r="W107" s="12">
        <f>T107+R107+Q107</f>
        <v>3521</v>
      </c>
      <c r="X107" s="12">
        <f>P107-W107</f>
        <v>6209</v>
      </c>
      <c r="Y107" s="12"/>
      <c r="Z107" s="12"/>
      <c r="AA107" s="12"/>
    </row>
    <row r="108" spans="1:27" ht="54.75" customHeight="1">
      <c r="A108" s="12"/>
      <c r="B108" s="12"/>
      <c r="C108" s="24" t="s">
        <v>109</v>
      </c>
      <c r="D108" s="34"/>
      <c r="E108" s="34"/>
      <c r="F108" s="12"/>
      <c r="G108" s="19"/>
      <c r="H108" s="19"/>
      <c r="I108" s="15"/>
      <c r="J108" s="15"/>
      <c r="K108" s="12"/>
      <c r="L108" s="12"/>
      <c r="M108" s="12"/>
      <c r="N108" s="12"/>
      <c r="O108" s="12"/>
      <c r="P108" s="12"/>
      <c r="Q108" s="12"/>
      <c r="R108" s="31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54.75" customHeight="1">
      <c r="A109" s="12"/>
      <c r="B109" s="12"/>
      <c r="C109" s="13"/>
      <c r="D109" s="34"/>
      <c r="E109" s="34"/>
      <c r="F109" s="12"/>
      <c r="G109" s="19"/>
      <c r="H109" s="19"/>
      <c r="I109" s="15"/>
      <c r="J109" s="15"/>
      <c r="K109" s="12"/>
      <c r="L109" s="12"/>
      <c r="M109" s="12"/>
      <c r="N109" s="12"/>
      <c r="O109" s="12"/>
      <c r="P109" s="12"/>
      <c r="Q109" s="12"/>
      <c r="R109" s="31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54.75" customHeight="1">
      <c r="A110" s="12">
        <f>A107+1</f>
        <v>33</v>
      </c>
      <c r="B110" s="12"/>
      <c r="C110" s="28" t="s">
        <v>115</v>
      </c>
      <c r="D110" s="29"/>
      <c r="E110" s="12"/>
      <c r="F110" s="12">
        <v>28</v>
      </c>
      <c r="G110" s="19">
        <v>5835</v>
      </c>
      <c r="H110" s="19">
        <v>3895</v>
      </c>
      <c r="I110" s="15"/>
      <c r="J110" s="15"/>
      <c r="K110" s="12">
        <f>G110+H110</f>
        <v>9730</v>
      </c>
      <c r="L110" s="12">
        <f>ROUND(G110/28*F110,0)</f>
        <v>5835</v>
      </c>
      <c r="M110" s="12">
        <f>ROUND(H110/28*F110,0)</f>
        <v>3895</v>
      </c>
      <c r="N110" s="12"/>
      <c r="O110" s="12"/>
      <c r="P110" s="12">
        <f>L110+M110+N110+O110</f>
        <v>9730</v>
      </c>
      <c r="Q110" s="12">
        <f>CEILING(P110*1.75%,1)</f>
        <v>171</v>
      </c>
      <c r="R110" s="31">
        <v>1900</v>
      </c>
      <c r="S110" s="12"/>
      <c r="T110" s="12">
        <f>ROUND((L110*12%),0)</f>
        <v>700</v>
      </c>
      <c r="U110" s="12"/>
      <c r="V110" s="12"/>
      <c r="W110" s="12">
        <f>T110+R110+Q110</f>
        <v>2771</v>
      </c>
      <c r="X110" s="12">
        <f>P110-W110</f>
        <v>6959</v>
      </c>
      <c r="Y110" s="12"/>
      <c r="Z110" s="12"/>
      <c r="AA110" s="12"/>
    </row>
    <row r="111" spans="1:27" ht="54.75" customHeight="1">
      <c r="A111" s="12"/>
      <c r="B111" s="12"/>
      <c r="C111" s="28"/>
      <c r="D111" s="29"/>
      <c r="E111" s="12"/>
      <c r="F111" s="12"/>
      <c r="G111" s="19"/>
      <c r="H111" s="19"/>
      <c r="I111" s="15"/>
      <c r="J111" s="15"/>
      <c r="K111" s="12"/>
      <c r="L111" s="12"/>
      <c r="M111" s="12"/>
      <c r="N111" s="12"/>
      <c r="O111" s="12"/>
      <c r="P111" s="12"/>
      <c r="Q111" s="12"/>
      <c r="R111" s="31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54.75" customHeight="1">
      <c r="A112" s="12"/>
      <c r="B112" s="12"/>
      <c r="C112" s="28"/>
      <c r="D112" s="29"/>
      <c r="E112" s="12"/>
      <c r="F112" s="12"/>
      <c r="G112" s="19"/>
      <c r="H112" s="19"/>
      <c r="I112" s="15"/>
      <c r="J112" s="15"/>
      <c r="K112" s="12"/>
      <c r="L112" s="12"/>
      <c r="M112" s="12"/>
      <c r="N112" s="12"/>
      <c r="O112" s="12"/>
      <c r="P112" s="12"/>
      <c r="Q112" s="12"/>
      <c r="R112" s="31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54.75" customHeight="1">
      <c r="A113" s="12">
        <f>A110+1</f>
        <v>34</v>
      </c>
      <c r="B113" s="12"/>
      <c r="C113" s="28" t="s">
        <v>116</v>
      </c>
      <c r="D113" s="28"/>
      <c r="E113" s="12"/>
      <c r="F113" s="12">
        <v>8</v>
      </c>
      <c r="G113" s="19">
        <v>5835</v>
      </c>
      <c r="H113" s="19">
        <v>3895</v>
      </c>
      <c r="I113" s="15"/>
      <c r="J113" s="15"/>
      <c r="K113" s="12">
        <f>G113+H113</f>
        <v>9730</v>
      </c>
      <c r="L113" s="12">
        <f>ROUND(G113/28*F113,0)</f>
        <v>1667</v>
      </c>
      <c r="M113" s="12">
        <f>ROUND(H113/28*F113,0)</f>
        <v>1113</v>
      </c>
      <c r="N113" s="12"/>
      <c r="O113" s="12"/>
      <c r="P113" s="12">
        <f>L113+M113+N113+O113</f>
        <v>2780</v>
      </c>
      <c r="Q113" s="12">
        <f>CEILING(P113*1.75%,1)</f>
        <v>49</v>
      </c>
      <c r="R113" s="31">
        <v>1000</v>
      </c>
      <c r="S113" s="12"/>
      <c r="T113" s="12">
        <f>ROUND((L113*12%),0)</f>
        <v>200</v>
      </c>
      <c r="U113" s="12"/>
      <c r="V113" s="12"/>
      <c r="W113" s="12">
        <f>T113+R113+Q113</f>
        <v>1249</v>
      </c>
      <c r="X113" s="12">
        <f>P113-W113</f>
        <v>1531</v>
      </c>
      <c r="Y113" s="12"/>
      <c r="Z113" s="12"/>
      <c r="AA113" s="12"/>
    </row>
    <row r="114" spans="1:27" ht="54.75" customHeight="1">
      <c r="A114" s="12"/>
      <c r="B114" s="12"/>
      <c r="C114" s="28"/>
      <c r="D114" s="28"/>
      <c r="E114" s="12"/>
      <c r="F114" s="12"/>
      <c r="G114" s="19"/>
      <c r="H114" s="19"/>
      <c r="I114" s="15"/>
      <c r="J114" s="15"/>
      <c r="K114" s="12"/>
      <c r="L114" s="12"/>
      <c r="M114" s="12"/>
      <c r="N114" s="12"/>
      <c r="O114" s="12"/>
      <c r="P114" s="12"/>
      <c r="Q114" s="12"/>
      <c r="R114" s="31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54.75" customHeight="1">
      <c r="A115" s="12"/>
      <c r="B115" s="12"/>
      <c r="C115" s="28"/>
      <c r="D115" s="28"/>
      <c r="E115" s="12"/>
      <c r="F115" s="12"/>
      <c r="G115" s="19"/>
      <c r="H115" s="19"/>
      <c r="I115" s="15"/>
      <c r="J115" s="15"/>
      <c r="K115" s="12"/>
      <c r="L115" s="12"/>
      <c r="M115" s="12"/>
      <c r="N115" s="12"/>
      <c r="O115" s="12"/>
      <c r="P115" s="12"/>
      <c r="Q115" s="12"/>
      <c r="R115" s="31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54.75" customHeight="1">
      <c r="A116" s="12">
        <f>A113+1</f>
        <v>35</v>
      </c>
      <c r="B116" s="12"/>
      <c r="C116" s="28" t="s">
        <v>117</v>
      </c>
      <c r="D116" s="30"/>
      <c r="E116" s="12"/>
      <c r="F116" s="12">
        <v>28</v>
      </c>
      <c r="G116" s="19">
        <v>5835</v>
      </c>
      <c r="H116" s="19">
        <v>3895</v>
      </c>
      <c r="I116" s="15"/>
      <c r="J116" s="15"/>
      <c r="K116" s="12">
        <f>G116+H116</f>
        <v>9730</v>
      </c>
      <c r="L116" s="12">
        <f>ROUND(G116/28*F116,0)</f>
        <v>5835</v>
      </c>
      <c r="M116" s="12">
        <f>ROUND(H116/28*F116,0)</f>
        <v>3895</v>
      </c>
      <c r="N116" s="12"/>
      <c r="O116" s="12"/>
      <c r="P116" s="12">
        <f>L116+M116+N116+O116</f>
        <v>9730</v>
      </c>
      <c r="Q116" s="12">
        <f>CEILING(P116*1.75%,1)</f>
        <v>171</v>
      </c>
      <c r="R116" s="31">
        <v>3050</v>
      </c>
      <c r="S116" s="12"/>
      <c r="T116" s="12">
        <f>ROUND((L116*12%),0)</f>
        <v>700</v>
      </c>
      <c r="U116" s="12"/>
      <c r="V116" s="12"/>
      <c r="W116" s="12">
        <f>T116+R116+Q116</f>
        <v>3921</v>
      </c>
      <c r="X116" s="12">
        <f>P116-W116</f>
        <v>5809</v>
      </c>
      <c r="Y116" s="12"/>
      <c r="Z116" s="12"/>
      <c r="AA116" s="12"/>
    </row>
    <row r="117" spans="1:27" ht="54.75" customHeight="1">
      <c r="A117" s="12"/>
      <c r="B117" s="12"/>
      <c r="C117" s="28" t="s">
        <v>118</v>
      </c>
      <c r="D117" s="28"/>
      <c r="E117" s="12"/>
      <c r="F117" s="12"/>
      <c r="G117" s="19"/>
      <c r="H117" s="19"/>
      <c r="I117" s="15"/>
      <c r="J117" s="15"/>
      <c r="K117" s="12"/>
      <c r="L117" s="12"/>
      <c r="M117" s="12"/>
      <c r="N117" s="12"/>
      <c r="O117" s="12"/>
      <c r="P117" s="12"/>
      <c r="Q117" s="12"/>
      <c r="R117" s="31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54.75" customHeight="1">
      <c r="A118" s="12"/>
      <c r="B118" s="12"/>
      <c r="C118" s="28"/>
      <c r="D118" s="28"/>
      <c r="E118" s="12"/>
      <c r="F118" s="12"/>
      <c r="G118" s="19"/>
      <c r="H118" s="19"/>
      <c r="I118" s="15"/>
      <c r="J118" s="15"/>
      <c r="K118" s="12"/>
      <c r="L118" s="12"/>
      <c r="M118" s="12"/>
      <c r="N118" s="12"/>
      <c r="O118" s="12"/>
      <c r="P118" s="12"/>
      <c r="Q118" s="12"/>
      <c r="R118" s="31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54.75" customHeight="1">
      <c r="A119" s="12">
        <f>A116+1</f>
        <v>36</v>
      </c>
      <c r="B119" s="12"/>
      <c r="C119" s="28" t="s">
        <v>119</v>
      </c>
      <c r="D119" s="30"/>
      <c r="E119" s="12"/>
      <c r="F119" s="12">
        <v>26</v>
      </c>
      <c r="G119" s="19">
        <v>5835</v>
      </c>
      <c r="H119" s="19">
        <v>3895</v>
      </c>
      <c r="I119" s="15"/>
      <c r="J119" s="15"/>
      <c r="K119" s="12">
        <f>G119+H119</f>
        <v>9730</v>
      </c>
      <c r="L119" s="12">
        <f>ROUND(G119/28*F119,0)</f>
        <v>5418</v>
      </c>
      <c r="M119" s="12">
        <f>ROUND(H119/28*F119,0)</f>
        <v>3617</v>
      </c>
      <c r="N119" s="12"/>
      <c r="O119" s="12"/>
      <c r="P119" s="12">
        <f>L119+M119+N119+O119</f>
        <v>9035</v>
      </c>
      <c r="Q119" s="12">
        <f>CEILING(P119*1.75%,1)</f>
        <v>159</v>
      </c>
      <c r="R119" s="31">
        <v>4150</v>
      </c>
      <c r="S119" s="12"/>
      <c r="T119" s="12">
        <f>ROUND((L119*12%),0)</f>
        <v>650</v>
      </c>
      <c r="U119" s="12"/>
      <c r="V119" s="12"/>
      <c r="W119" s="12">
        <f>T119+R119+Q119</f>
        <v>4959</v>
      </c>
      <c r="X119" s="12">
        <f>P119-W119</f>
        <v>4076</v>
      </c>
      <c r="Y119" s="12"/>
      <c r="Z119" s="12"/>
      <c r="AA119" s="12"/>
    </row>
    <row r="120" spans="1:27" ht="54.75" customHeight="1">
      <c r="A120" s="12"/>
      <c r="B120" s="12"/>
      <c r="C120" s="28" t="s">
        <v>120</v>
      </c>
      <c r="D120" s="28"/>
      <c r="E120" s="12"/>
      <c r="F120" s="12"/>
      <c r="G120" s="19"/>
      <c r="H120" s="19"/>
      <c r="I120" s="15"/>
      <c r="J120" s="15"/>
      <c r="K120" s="12"/>
      <c r="L120" s="12"/>
      <c r="M120" s="12"/>
      <c r="N120" s="12"/>
      <c r="O120" s="12"/>
      <c r="P120" s="12"/>
      <c r="Q120" s="12"/>
      <c r="R120" s="31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54.75" customHeight="1">
      <c r="A121" s="12"/>
      <c r="B121" s="12"/>
      <c r="C121" s="28"/>
      <c r="D121" s="28"/>
      <c r="E121" s="12"/>
      <c r="F121" s="12"/>
      <c r="G121" s="19"/>
      <c r="H121" s="19"/>
      <c r="I121" s="15"/>
      <c r="J121" s="15"/>
      <c r="K121" s="12"/>
      <c r="L121" s="12"/>
      <c r="M121" s="12"/>
      <c r="N121" s="12"/>
      <c r="O121" s="12"/>
      <c r="P121" s="12"/>
      <c r="Q121" s="12"/>
      <c r="R121" s="31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53.25" customHeight="1">
      <c r="A122" s="12">
        <f>A119+1</f>
        <v>37</v>
      </c>
      <c r="B122" s="24"/>
      <c r="C122" s="28" t="s">
        <v>121</v>
      </c>
      <c r="D122" s="30"/>
      <c r="E122" s="12"/>
      <c r="F122" s="12">
        <v>25</v>
      </c>
      <c r="G122" s="19">
        <v>5835</v>
      </c>
      <c r="H122" s="19">
        <v>3895</v>
      </c>
      <c r="I122" s="15"/>
      <c r="J122" s="15"/>
      <c r="K122" s="12">
        <f>G122+H122</f>
        <v>9730</v>
      </c>
      <c r="L122" s="12">
        <f>ROUND(G122/28*F122,0)</f>
        <v>5210</v>
      </c>
      <c r="M122" s="12">
        <f>ROUND(H122/28*F122,0)</f>
        <v>3478</v>
      </c>
      <c r="N122" s="12"/>
      <c r="O122" s="12"/>
      <c r="P122" s="12">
        <f>L122+M122+N122+O122</f>
        <v>8688</v>
      </c>
      <c r="Q122" s="12">
        <f>CEILING(P122*1.75%,1)</f>
        <v>153</v>
      </c>
      <c r="R122" s="31">
        <v>2400</v>
      </c>
      <c r="S122" s="12"/>
      <c r="T122" s="12">
        <f>ROUND((L122*12%),0)</f>
        <v>625</v>
      </c>
      <c r="U122" s="12"/>
      <c r="V122" s="12"/>
      <c r="W122" s="12">
        <f>T122+R122+Q122</f>
        <v>3178</v>
      </c>
      <c r="X122" s="12">
        <f>P122-W122</f>
        <v>5510</v>
      </c>
      <c r="Y122" s="12"/>
      <c r="Z122" s="12"/>
      <c r="AA122" s="12"/>
    </row>
    <row r="123" spans="1:27" ht="54" customHeight="1">
      <c r="A123" s="26"/>
      <c r="B123" s="24"/>
      <c r="C123" s="28" t="s">
        <v>122</v>
      </c>
      <c r="D123" s="28"/>
      <c r="E123" s="12"/>
      <c r="F123" s="12"/>
      <c r="G123" s="19"/>
      <c r="H123" s="19"/>
      <c r="I123" s="15"/>
      <c r="J123" s="15"/>
      <c r="K123" s="12"/>
      <c r="L123" s="12"/>
      <c r="M123" s="12"/>
      <c r="N123" s="12"/>
      <c r="O123" s="12"/>
      <c r="P123" s="12"/>
      <c r="Q123" s="12"/>
      <c r="R123" s="31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54" customHeight="1">
      <c r="A124" s="26"/>
      <c r="B124" s="24"/>
      <c r="C124" s="28"/>
      <c r="D124" s="28"/>
      <c r="E124" s="12"/>
      <c r="F124" s="12"/>
      <c r="G124" s="19"/>
      <c r="H124" s="19"/>
      <c r="I124" s="15"/>
      <c r="J124" s="15"/>
      <c r="K124" s="12"/>
      <c r="L124" s="12"/>
      <c r="M124" s="12"/>
      <c r="N124" s="12"/>
      <c r="O124" s="12"/>
      <c r="P124" s="12"/>
      <c r="Q124" s="12"/>
      <c r="R124" s="31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54" customHeight="1">
      <c r="A125" s="12">
        <f>A122+1</f>
        <v>38</v>
      </c>
      <c r="B125" s="24"/>
      <c r="C125" s="28" t="s">
        <v>123</v>
      </c>
      <c r="D125" s="30"/>
      <c r="E125" s="12"/>
      <c r="F125" s="12">
        <v>26</v>
      </c>
      <c r="G125" s="19">
        <v>5835</v>
      </c>
      <c r="H125" s="19">
        <v>3895</v>
      </c>
      <c r="I125" s="15"/>
      <c r="J125" s="15"/>
      <c r="K125" s="12">
        <f>G125+H125</f>
        <v>9730</v>
      </c>
      <c r="L125" s="12">
        <f>ROUND(G125/28*F125,0)</f>
        <v>5418</v>
      </c>
      <c r="M125" s="12">
        <f>ROUND(H125/28*F125,0)</f>
        <v>3617</v>
      </c>
      <c r="N125" s="12"/>
      <c r="O125" s="12"/>
      <c r="P125" s="12">
        <f>L125+M125+N125+O125</f>
        <v>9035</v>
      </c>
      <c r="Q125" s="12">
        <f>CEILING(P125*1.75%,1)</f>
        <v>159</v>
      </c>
      <c r="R125" s="31">
        <v>3050</v>
      </c>
      <c r="S125" s="12"/>
      <c r="T125" s="12">
        <f>ROUND((L125*12%),0)</f>
        <v>650</v>
      </c>
      <c r="U125" s="12"/>
      <c r="V125" s="12"/>
      <c r="W125" s="12">
        <f>T125+R125+Q125</f>
        <v>3859</v>
      </c>
      <c r="X125" s="12">
        <f>P125-W125</f>
        <v>5176</v>
      </c>
      <c r="Y125" s="12"/>
      <c r="Z125" s="12"/>
      <c r="AA125" s="12"/>
    </row>
    <row r="126" spans="1:27" ht="54" customHeight="1">
      <c r="A126" s="26"/>
      <c r="B126" s="24"/>
      <c r="C126" s="28" t="s">
        <v>124</v>
      </c>
      <c r="D126" s="28"/>
      <c r="E126" s="12"/>
      <c r="F126" s="12"/>
      <c r="G126" s="19"/>
      <c r="H126" s="19"/>
      <c r="I126" s="15"/>
      <c r="J126" s="15"/>
      <c r="K126" s="12"/>
      <c r="L126" s="12"/>
      <c r="M126" s="12"/>
      <c r="N126" s="12"/>
      <c r="O126" s="12"/>
      <c r="P126" s="12"/>
      <c r="Q126" s="12"/>
      <c r="R126" s="31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54" customHeight="1">
      <c r="A127" s="26"/>
      <c r="B127" s="24"/>
      <c r="C127" s="28"/>
      <c r="D127" s="28"/>
      <c r="E127" s="12"/>
      <c r="F127" s="12"/>
      <c r="G127" s="19"/>
      <c r="H127" s="19"/>
      <c r="I127" s="15"/>
      <c r="J127" s="15"/>
      <c r="K127" s="12"/>
      <c r="L127" s="12"/>
      <c r="M127" s="12"/>
      <c r="N127" s="12"/>
      <c r="O127" s="12"/>
      <c r="P127" s="12"/>
      <c r="Q127" s="12"/>
      <c r="R127" s="31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54" customHeight="1">
      <c r="A128" s="12">
        <f>A125+1</f>
        <v>39</v>
      </c>
      <c r="B128" s="24"/>
      <c r="C128" s="28" t="s">
        <v>125</v>
      </c>
      <c r="D128" s="30"/>
      <c r="E128" s="12"/>
      <c r="F128" s="12">
        <v>26</v>
      </c>
      <c r="G128" s="19">
        <v>5835</v>
      </c>
      <c r="H128" s="19">
        <v>3895</v>
      </c>
      <c r="I128" s="15"/>
      <c r="J128" s="15"/>
      <c r="K128" s="12">
        <f>G128+H128</f>
        <v>9730</v>
      </c>
      <c r="L128" s="12">
        <f>ROUND(G128/28*F128,0)</f>
        <v>5418</v>
      </c>
      <c r="M128" s="12">
        <f>ROUND(H128/28*F128,0)</f>
        <v>3617</v>
      </c>
      <c r="N128" s="12"/>
      <c r="O128" s="12"/>
      <c r="P128" s="12">
        <f>L128+M128+N128+O128</f>
        <v>9035</v>
      </c>
      <c r="Q128" s="12">
        <f>CEILING(P128*1.75%,1)</f>
        <v>159</v>
      </c>
      <c r="R128" s="31">
        <v>1400</v>
      </c>
      <c r="S128" s="12"/>
      <c r="T128" s="12">
        <f>ROUND((L128*12%),0)</f>
        <v>650</v>
      </c>
      <c r="U128" s="12"/>
      <c r="V128" s="12"/>
      <c r="W128" s="12">
        <f>T128+R128+Q128</f>
        <v>2209</v>
      </c>
      <c r="X128" s="12">
        <f>P128-W128</f>
        <v>6826</v>
      </c>
      <c r="Y128" s="12"/>
      <c r="Z128" s="12"/>
      <c r="AA128" s="12"/>
    </row>
    <row r="129" spans="1:27" ht="54" customHeight="1">
      <c r="A129" s="26"/>
      <c r="B129" s="24"/>
      <c r="C129" s="28" t="s">
        <v>126</v>
      </c>
      <c r="D129" s="28"/>
      <c r="E129" s="12"/>
      <c r="F129" s="12"/>
      <c r="G129" s="19"/>
      <c r="H129" s="19"/>
      <c r="I129" s="15"/>
      <c r="J129" s="15"/>
      <c r="K129" s="12"/>
      <c r="L129" s="12"/>
      <c r="M129" s="12"/>
      <c r="N129" s="12"/>
      <c r="O129" s="12"/>
      <c r="P129" s="12"/>
      <c r="Q129" s="12"/>
      <c r="R129" s="31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54" customHeight="1">
      <c r="A130" s="26"/>
      <c r="B130" s="24"/>
      <c r="C130" s="28"/>
      <c r="D130" s="28"/>
      <c r="E130" s="12"/>
      <c r="F130" s="12"/>
      <c r="G130" s="19"/>
      <c r="H130" s="19"/>
      <c r="I130" s="15"/>
      <c r="J130" s="15"/>
      <c r="K130" s="12"/>
      <c r="L130" s="12"/>
      <c r="M130" s="12"/>
      <c r="N130" s="12"/>
      <c r="O130" s="12"/>
      <c r="P130" s="12"/>
      <c r="Q130" s="12"/>
      <c r="R130" s="31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54" customHeight="1">
      <c r="A131" s="15"/>
      <c r="B131" s="15"/>
      <c r="C131" s="27"/>
      <c r="D131" s="15"/>
      <c r="E131" s="15"/>
      <c r="F131" s="12">
        <f aca="true" t="shared" si="0" ref="F131:X131">SUM(F14:F130)</f>
        <v>956</v>
      </c>
      <c r="G131" s="12">
        <f t="shared" si="0"/>
        <v>244160</v>
      </c>
      <c r="H131" s="12">
        <f t="shared" si="0"/>
        <v>155220</v>
      </c>
      <c r="I131" s="12">
        <f t="shared" si="0"/>
        <v>0</v>
      </c>
      <c r="J131" s="12">
        <f t="shared" si="0"/>
        <v>0</v>
      </c>
      <c r="K131" s="12">
        <f t="shared" si="0"/>
        <v>399380</v>
      </c>
      <c r="L131" s="12">
        <f t="shared" si="0"/>
        <v>215818</v>
      </c>
      <c r="M131" s="12">
        <f t="shared" si="0"/>
        <v>136303</v>
      </c>
      <c r="N131" s="12">
        <f t="shared" si="0"/>
        <v>0</v>
      </c>
      <c r="O131" s="12">
        <f t="shared" si="0"/>
        <v>0</v>
      </c>
      <c r="P131" s="12">
        <f t="shared" si="0"/>
        <v>352121</v>
      </c>
      <c r="Q131" s="12">
        <f t="shared" si="0"/>
        <v>5801</v>
      </c>
      <c r="R131" s="12">
        <f t="shared" si="0"/>
        <v>68200</v>
      </c>
      <c r="S131" s="12">
        <f t="shared" si="0"/>
        <v>0</v>
      </c>
      <c r="T131" s="12">
        <f t="shared" si="0"/>
        <v>23732</v>
      </c>
      <c r="U131" s="12">
        <f t="shared" si="0"/>
        <v>0</v>
      </c>
      <c r="V131" s="12">
        <f t="shared" si="0"/>
        <v>0</v>
      </c>
      <c r="W131" s="12">
        <f t="shared" si="0"/>
        <v>97733</v>
      </c>
      <c r="X131" s="12">
        <f t="shared" si="0"/>
        <v>254388</v>
      </c>
      <c r="Y131" s="12"/>
      <c r="Z131" s="12"/>
      <c r="AA131" s="12"/>
    </row>
    <row r="132" spans="7:11" ht="54" customHeight="1">
      <c r="G132" s="22"/>
      <c r="H132" s="22"/>
      <c r="I132" s="22"/>
      <c r="J132" s="22"/>
      <c r="K132" s="22"/>
    </row>
    <row r="133" spans="8:24" ht="54" customHeight="1">
      <c r="H133" s="36" t="s">
        <v>85</v>
      </c>
      <c r="I133" s="36"/>
      <c r="J133" s="36"/>
      <c r="K133" s="36"/>
      <c r="L133" s="19">
        <f>L131-L29</f>
        <v>197818</v>
      </c>
      <c r="M133" s="18"/>
      <c r="N133" s="15"/>
      <c r="P133" s="21"/>
      <c r="R133" s="36" t="s">
        <v>93</v>
      </c>
      <c r="S133" s="36"/>
      <c r="T133" s="36"/>
      <c r="U133" s="19">
        <f>P131-P29</f>
        <v>330121</v>
      </c>
      <c r="V133" s="19"/>
      <c r="W133" s="19"/>
      <c r="X133" s="21"/>
    </row>
    <row r="134" spans="8:23" ht="54" customHeight="1">
      <c r="H134" s="36" t="s">
        <v>86</v>
      </c>
      <c r="I134" s="36"/>
      <c r="J134" s="36"/>
      <c r="K134" s="36"/>
      <c r="L134" s="19">
        <f>T131</f>
        <v>23732</v>
      </c>
      <c r="M134" s="15"/>
      <c r="N134" s="18">
        <f>M134+L134</f>
        <v>23732</v>
      </c>
      <c r="O134" s="9"/>
      <c r="R134" s="35" t="s">
        <v>94</v>
      </c>
      <c r="S134" s="35"/>
      <c r="T134" s="35"/>
      <c r="U134" s="18">
        <f>Q131</f>
        <v>5801</v>
      </c>
      <c r="V134" s="18"/>
      <c r="W134" s="18"/>
    </row>
    <row r="135" spans="8:23" ht="54" customHeight="1">
      <c r="H135" s="18"/>
      <c r="I135" s="18"/>
      <c r="J135" s="35" t="s">
        <v>87</v>
      </c>
      <c r="K135" s="35"/>
      <c r="L135" s="18">
        <f>L134</f>
        <v>23732</v>
      </c>
      <c r="M135" s="18">
        <f>L135-N137</f>
        <v>7254</v>
      </c>
      <c r="N135" s="18">
        <f>L135+M135</f>
        <v>30986</v>
      </c>
      <c r="O135" s="18"/>
      <c r="P135" s="18"/>
      <c r="Q135" s="18">
        <f>P135+O135</f>
        <v>0</v>
      </c>
      <c r="R135" s="35" t="s">
        <v>95</v>
      </c>
      <c r="S135" s="35"/>
      <c r="T135" s="35"/>
      <c r="U135" s="18">
        <f>ROUND(U133*4.75%,0)</f>
        <v>15681</v>
      </c>
      <c r="V135" s="15"/>
      <c r="W135" s="18"/>
    </row>
    <row r="136" spans="8:23" ht="54" customHeight="1">
      <c r="H136" s="18"/>
      <c r="I136" s="18"/>
      <c r="J136" s="35" t="s">
        <v>88</v>
      </c>
      <c r="K136" s="35"/>
      <c r="L136" s="18"/>
      <c r="M136" s="15"/>
      <c r="N136" s="18">
        <f>ROUND(L133*0.85%,0)</f>
        <v>1681</v>
      </c>
      <c r="O136" s="18"/>
      <c r="P136" s="18"/>
      <c r="Q136" s="18">
        <f>P136+O136</f>
        <v>0</v>
      </c>
      <c r="R136" s="36" t="s">
        <v>92</v>
      </c>
      <c r="S136" s="36"/>
      <c r="T136" s="36"/>
      <c r="U136" s="19">
        <f>U134+U135</f>
        <v>21482</v>
      </c>
      <c r="V136" s="15"/>
      <c r="W136" s="19"/>
    </row>
    <row r="137" spans="8:17" ht="54" customHeight="1">
      <c r="H137" s="18"/>
      <c r="I137" s="18"/>
      <c r="J137" s="35" t="s">
        <v>89</v>
      </c>
      <c r="K137" s="35"/>
      <c r="L137" s="18"/>
      <c r="M137" s="15"/>
      <c r="N137" s="18">
        <f>ROUND(L133*8.33%,0)</f>
        <v>16478</v>
      </c>
      <c r="O137" s="18"/>
      <c r="P137" s="18"/>
      <c r="Q137" s="18">
        <f>P137+O137</f>
        <v>0</v>
      </c>
    </row>
    <row r="138" spans="8:18" ht="54" customHeight="1">
      <c r="H138" s="15"/>
      <c r="I138" s="15"/>
      <c r="J138" s="35" t="s">
        <v>90</v>
      </c>
      <c r="K138" s="35"/>
      <c r="L138" s="15"/>
      <c r="M138" s="15"/>
      <c r="N138" s="18">
        <f>ROUND(L133*0.5%,0)</f>
        <v>989</v>
      </c>
      <c r="O138" s="18"/>
      <c r="P138" s="18"/>
      <c r="Q138" s="18">
        <f>P138+O138</f>
        <v>0</v>
      </c>
      <c r="R138" s="17"/>
    </row>
    <row r="139" spans="8:18" ht="54" customHeight="1">
      <c r="H139" s="15"/>
      <c r="I139" s="15"/>
      <c r="J139" s="35" t="s">
        <v>91</v>
      </c>
      <c r="K139" s="35"/>
      <c r="L139" s="15"/>
      <c r="M139" s="15"/>
      <c r="N139" s="18">
        <v>0</v>
      </c>
      <c r="O139" s="18"/>
      <c r="P139" s="18"/>
      <c r="Q139" s="18">
        <f>P139+O139</f>
        <v>0</v>
      </c>
      <c r="R139" s="17"/>
    </row>
    <row r="140" spans="8:18" ht="54" customHeight="1">
      <c r="H140" s="15"/>
      <c r="I140" s="36" t="s">
        <v>92</v>
      </c>
      <c r="J140" s="36"/>
      <c r="K140" s="36"/>
      <c r="L140" s="15"/>
      <c r="M140" s="15"/>
      <c r="N140" s="19">
        <f>SUM(N135:N139)</f>
        <v>50134</v>
      </c>
      <c r="Q140" s="19">
        <f>SUM(Q135:Q139)</f>
        <v>0</v>
      </c>
      <c r="R140" s="19">
        <f>Q140+Q135</f>
        <v>0</v>
      </c>
    </row>
    <row r="141" ht="54" customHeight="1"/>
    <row r="142" ht="54" customHeight="1"/>
    <row r="143" ht="54" customHeight="1"/>
    <row r="144" ht="54" customHeight="1"/>
    <row r="145" ht="54" customHeight="1"/>
    <row r="146" ht="54" customHeight="1"/>
    <row r="147" ht="54" customHeight="1"/>
    <row r="148" ht="54" customHeight="1"/>
    <row r="149" ht="54" customHeight="1"/>
    <row r="150" ht="54" customHeight="1"/>
  </sheetData>
  <sheetProtection/>
  <mergeCells count="108">
    <mergeCell ref="Q10:W10"/>
    <mergeCell ref="X10:X13"/>
    <mergeCell ref="Q11:Q13"/>
    <mergeCell ref="R11:R13"/>
    <mergeCell ref="S11:S13"/>
    <mergeCell ref="E2:V2"/>
    <mergeCell ref="E3:V3"/>
    <mergeCell ref="W3:Y3"/>
    <mergeCell ref="W4:Y4"/>
    <mergeCell ref="T11:T13"/>
    <mergeCell ref="A10:A13"/>
    <mergeCell ref="D10:F10"/>
    <mergeCell ref="G10:K10"/>
    <mergeCell ref="L10:P10"/>
    <mergeCell ref="M11:M13"/>
    <mergeCell ref="N11:N13"/>
    <mergeCell ref="O11:O13"/>
    <mergeCell ref="P11:P13"/>
    <mergeCell ref="B10:B13"/>
    <mergeCell ref="AA10:AA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U11:U13"/>
    <mergeCell ref="V11:V13"/>
    <mergeCell ref="W11:W13"/>
    <mergeCell ref="D14:D16"/>
    <mergeCell ref="E14:E16"/>
    <mergeCell ref="D17:D19"/>
    <mergeCell ref="E17:E19"/>
    <mergeCell ref="D20:D22"/>
    <mergeCell ref="E20:E22"/>
    <mergeCell ref="D23:D25"/>
    <mergeCell ref="E23:E25"/>
    <mergeCell ref="D26:D28"/>
    <mergeCell ref="E26:E28"/>
    <mergeCell ref="D29:D31"/>
    <mergeCell ref="E29:E31"/>
    <mergeCell ref="D32:D34"/>
    <mergeCell ref="E32:E34"/>
    <mergeCell ref="D35:D37"/>
    <mergeCell ref="E35:E37"/>
    <mergeCell ref="D38:D40"/>
    <mergeCell ref="E38:E40"/>
    <mergeCell ref="D41:D43"/>
    <mergeCell ref="E41:E43"/>
    <mergeCell ref="D44:D46"/>
    <mergeCell ref="E44:E46"/>
    <mergeCell ref="D47:D49"/>
    <mergeCell ref="E47:E49"/>
    <mergeCell ref="D50:D52"/>
    <mergeCell ref="E50:E52"/>
    <mergeCell ref="D53:D55"/>
    <mergeCell ref="E53:E55"/>
    <mergeCell ref="D56:D58"/>
    <mergeCell ref="E56:E58"/>
    <mergeCell ref="D59:D61"/>
    <mergeCell ref="E59:E61"/>
    <mergeCell ref="D62:D64"/>
    <mergeCell ref="E62:E64"/>
    <mergeCell ref="D65:D67"/>
    <mergeCell ref="E65:E67"/>
    <mergeCell ref="D68:D70"/>
    <mergeCell ref="E68:E70"/>
    <mergeCell ref="D71:D73"/>
    <mergeCell ref="E71:E73"/>
    <mergeCell ref="D74:D76"/>
    <mergeCell ref="E74:E76"/>
    <mergeCell ref="D77:D79"/>
    <mergeCell ref="E77:E79"/>
    <mergeCell ref="D80:D82"/>
    <mergeCell ref="E80:E82"/>
    <mergeCell ref="D83:D85"/>
    <mergeCell ref="E83:E85"/>
    <mergeCell ref="D86:D88"/>
    <mergeCell ref="E86:E88"/>
    <mergeCell ref="H133:K133"/>
    <mergeCell ref="R133:T133"/>
    <mergeCell ref="D89:D91"/>
    <mergeCell ref="E89:E91"/>
    <mergeCell ref="D92:D94"/>
    <mergeCell ref="E92:E94"/>
    <mergeCell ref="R134:T134"/>
    <mergeCell ref="I140:K140"/>
    <mergeCell ref="J136:K136"/>
    <mergeCell ref="R136:T136"/>
    <mergeCell ref="J137:K137"/>
    <mergeCell ref="J138:K138"/>
    <mergeCell ref="J135:K135"/>
    <mergeCell ref="R135:T135"/>
    <mergeCell ref="J139:K139"/>
    <mergeCell ref="H134:K134"/>
    <mergeCell ref="D95:D97"/>
    <mergeCell ref="E95:E97"/>
    <mergeCell ref="D98:D100"/>
    <mergeCell ref="E98:E100"/>
    <mergeCell ref="D107:D109"/>
    <mergeCell ref="E107:E109"/>
    <mergeCell ref="D101:D103"/>
    <mergeCell ref="E101:E103"/>
    <mergeCell ref="D104:D106"/>
    <mergeCell ref="E104:E106"/>
  </mergeCells>
  <printOptions/>
  <pageMargins left="0.5" right="0.5" top="0.5" bottom="0" header="0.5" footer="0.5"/>
  <pageSetup horizontalDpi="600" verticalDpi="600" orientation="landscape" paperSize="9" scale="35" r:id="rId1"/>
  <headerFooter alignWithMargins="0">
    <oddFooter>&amp;LPREPARED BY&amp;RCHECKED 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Tripathi</dc:creator>
  <cp:keywords/>
  <dc:description/>
  <cp:lastModifiedBy>sony</cp:lastModifiedBy>
  <cp:lastPrinted>2015-06-06T07:46:06Z</cp:lastPrinted>
  <dcterms:created xsi:type="dcterms:W3CDTF">1996-10-14T23:33:28Z</dcterms:created>
  <dcterms:modified xsi:type="dcterms:W3CDTF">2017-04-23T18:32:19Z</dcterms:modified>
  <cp:category/>
  <cp:version/>
  <cp:contentType/>
  <cp:contentStatus/>
</cp:coreProperties>
</file>